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Table of Dimension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D16" i="1"/>
  <c r="E16" i="1"/>
  <c r="F16" i="1"/>
  <c r="G16" i="1"/>
  <c r="B16" i="1"/>
  <c r="F11" i="1"/>
  <c r="G11" i="1"/>
  <c r="E11" i="1"/>
  <c r="F10" i="1"/>
  <c r="G10" i="1"/>
  <c r="E10" i="1"/>
  <c r="F9" i="1"/>
  <c r="G9" i="1"/>
  <c r="G4" i="1"/>
  <c r="F4" i="1"/>
  <c r="B11" i="1"/>
  <c r="C10" i="1"/>
  <c r="D10" i="1"/>
  <c r="B10" i="1"/>
  <c r="E4" i="1"/>
  <c r="D4" i="1"/>
  <c r="C4" i="1"/>
  <c r="B4" i="1"/>
  <c r="C11" i="1" l="1"/>
  <c r="D11" i="1"/>
  <c r="C9" i="1"/>
  <c r="D9" i="1"/>
  <c r="E9" i="1"/>
  <c r="B9" i="1"/>
</calcChain>
</file>

<file path=xl/sharedStrings.xml><?xml version="1.0" encoding="utf-8"?>
<sst xmlns="http://schemas.openxmlformats.org/spreadsheetml/2006/main" count="22" uniqueCount="22">
  <si>
    <t>A</t>
  </si>
  <si>
    <t>B</t>
  </si>
  <si>
    <t>C</t>
  </si>
  <si>
    <t>D</t>
  </si>
  <si>
    <t>Δ [N]</t>
  </si>
  <si>
    <t>Δ [kg]</t>
  </si>
  <si>
    <t>L/Disp</t>
  </si>
  <si>
    <t>L/B</t>
  </si>
  <si>
    <t>Beta</t>
  </si>
  <si>
    <t>L [mm]</t>
  </si>
  <si>
    <t>T [mm]</t>
  </si>
  <si>
    <t>Bmax [mm]</t>
  </si>
  <si>
    <t>S [mm^2]</t>
  </si>
  <si>
    <t>C1</t>
  </si>
  <si>
    <t>C2</t>
  </si>
  <si>
    <t>Bchine [mm]</t>
  </si>
  <si>
    <t>B [mm]</t>
  </si>
  <si>
    <t>Bwl</t>
  </si>
  <si>
    <t>ΔTested [kg]</t>
  </si>
  <si>
    <t>S [m^2]</t>
  </si>
  <si>
    <t xml:space="preserve">LCG [%] from transom </t>
  </si>
  <si>
    <t>Note - Based on dimensions as tested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</si>
</sst>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164" fontId="0" fillId="0" borderId="0" xfId="0" applyNumberFormat="1"/>
    <xf numFmtId="0" fontId="0" fillId="0" borderId="1" xfId="0" applyBorder="1"/>
    <xf numFmtId="2" fontId="0" fillId="0" borderId="1" xfId="0" applyNumberFormat="1" applyBorder="1"/>
    <xf numFmtId="0" fontId="1" fillId="0" borderId="2" xfId="0" applyFont="1" applyFill="1" applyBorder="1"/>
    <xf numFmtId="0" fontId="2" fillId="0" borderId="1" xfId="0" applyFont="1" applyBorder="1"/>
    <xf numFmtId="0" fontId="2" fillId="0" borderId="1" xfId="0" applyFont="1" applyFill="1" applyBorder="1"/>
    <xf numFmtId="0" fontId="3" fillId="0" borderId="1" xfId="0" applyFont="1" applyBorder="1"/>
    <xf numFmtId="0" fontId="0" fillId="0" borderId="1" xfId="0" applyFont="1" applyFill="1" applyBorder="1"/>
    <xf numFmtId="164" fontId="0" fillId="0" borderId="1" xfId="0" applyNumberFormat="1" applyFont="1" applyBorder="1"/>
    <xf numFmtId="2" fontId="0" fillId="0" borderId="1" xfId="0" applyNumberFormat="1" applyFont="1" applyBorder="1"/>
    <xf numFmtId="164" fontId="0" fillId="0" borderId="1" xfId="0" applyNumberFormat="1" applyFont="1" applyFill="1" applyBorder="1"/>
    <xf numFmtId="164" fontId="0" fillId="0" borderId="1" xfId="0" applyNumberFormat="1" applyBorder="1"/>
    <xf numFmtId="1" fontId="0" fillId="0" borderId="1" xfId="0" applyNumberFormat="1" applyBorder="1"/>
    <xf numFmtId="0" fontId="1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>
      <selection activeCell="F23" sqref="F23"/>
    </sheetView>
  </sheetViews>
  <sheetFormatPr defaultRowHeight="15" x14ac:dyDescent="0.25"/>
  <cols>
    <col min="1" max="1" width="23.140625" customWidth="1"/>
    <col min="2" max="2" width="9.5703125" bestFit="1" customWidth="1"/>
    <col min="3" max="3" width="9.42578125" customWidth="1"/>
    <col min="4" max="5" width="9.5703125" bestFit="1" customWidth="1"/>
  </cols>
  <sheetData>
    <row r="1" spans="1:7" x14ac:dyDescent="0.25">
      <c r="A1" s="4"/>
      <c r="B1" s="14" t="s">
        <v>0</v>
      </c>
      <c r="C1" s="14" t="s">
        <v>1</v>
      </c>
      <c r="D1" s="14" t="s">
        <v>2</v>
      </c>
      <c r="E1" s="14" t="s">
        <v>3</v>
      </c>
      <c r="F1" s="14" t="s">
        <v>13</v>
      </c>
      <c r="G1" s="14" t="s">
        <v>14</v>
      </c>
    </row>
    <row r="2" spans="1:7" x14ac:dyDescent="0.25">
      <c r="A2" s="8" t="s">
        <v>18</v>
      </c>
      <c r="B2" s="9">
        <v>12.16</v>
      </c>
      <c r="C2" s="9">
        <v>17.93</v>
      </c>
      <c r="D2" s="9">
        <v>24.82</v>
      </c>
      <c r="E2" s="10">
        <v>32.83</v>
      </c>
      <c r="F2" s="11">
        <v>24.8</v>
      </c>
      <c r="G2" s="11">
        <v>24.8</v>
      </c>
    </row>
    <row r="3" spans="1:7" x14ac:dyDescent="0.25">
      <c r="A3" s="2" t="s">
        <v>9</v>
      </c>
      <c r="B3" s="2">
        <v>2000</v>
      </c>
      <c r="C3" s="2">
        <v>2000</v>
      </c>
      <c r="D3" s="2">
        <v>2000</v>
      </c>
      <c r="E3" s="2">
        <v>2000</v>
      </c>
      <c r="F3" s="2">
        <v>2000</v>
      </c>
      <c r="G3" s="2">
        <v>2000</v>
      </c>
    </row>
    <row r="4" spans="1:7" x14ac:dyDescent="0.25">
      <c r="A4" s="2" t="s">
        <v>16</v>
      </c>
      <c r="B4" s="13">
        <f>0.2758*1000</f>
        <v>275.8</v>
      </c>
      <c r="C4" s="13">
        <f>0.3349*1000</f>
        <v>334.9</v>
      </c>
      <c r="D4" s="13">
        <f>398.6</f>
        <v>398.6</v>
      </c>
      <c r="E4" s="13">
        <f>0.4531*1000</f>
        <v>453.1</v>
      </c>
      <c r="F4" s="13">
        <f>398.6</f>
        <v>398.6</v>
      </c>
      <c r="G4" s="13">
        <f>398.6</f>
        <v>398.6</v>
      </c>
    </row>
    <row r="5" spans="1:7" x14ac:dyDescent="0.25">
      <c r="A5" s="2" t="s">
        <v>11</v>
      </c>
      <c r="B5" s="13">
        <v>301.7</v>
      </c>
      <c r="C5" s="13">
        <v>366.34</v>
      </c>
      <c r="D5" s="13">
        <v>430.98</v>
      </c>
      <c r="E5" s="13">
        <v>495.64</v>
      </c>
      <c r="F5" s="13">
        <v>430.98</v>
      </c>
      <c r="G5" s="13">
        <v>430.98</v>
      </c>
    </row>
    <row r="6" spans="1:7" x14ac:dyDescent="0.25">
      <c r="A6" s="2" t="s">
        <v>17</v>
      </c>
      <c r="B6" s="13">
        <v>278.02999999999997</v>
      </c>
      <c r="C6" s="13">
        <v>337.61</v>
      </c>
      <c r="D6" s="13">
        <v>397.18</v>
      </c>
      <c r="E6" s="13">
        <v>457.76</v>
      </c>
      <c r="F6" s="13">
        <v>397.18</v>
      </c>
      <c r="G6" s="13">
        <v>397.18</v>
      </c>
    </row>
    <row r="7" spans="1:7" x14ac:dyDescent="0.25">
      <c r="A7" s="2" t="s">
        <v>15</v>
      </c>
      <c r="B7" s="13">
        <v>245.84</v>
      </c>
      <c r="C7" s="13">
        <v>298.52</v>
      </c>
      <c r="D7" s="13">
        <v>351.22</v>
      </c>
      <c r="E7" s="13">
        <v>403.9</v>
      </c>
      <c r="F7" s="13">
        <v>351.22</v>
      </c>
      <c r="G7" s="13">
        <v>351.22</v>
      </c>
    </row>
    <row r="8" spans="1:7" x14ac:dyDescent="0.25">
      <c r="A8" s="2" t="s">
        <v>10</v>
      </c>
      <c r="B8" s="12">
        <v>66.92</v>
      </c>
      <c r="C8" s="12">
        <v>81.260000000000005</v>
      </c>
      <c r="D8" s="12">
        <v>95.59</v>
      </c>
      <c r="E8" s="12">
        <v>109.93</v>
      </c>
      <c r="F8" s="12">
        <v>95.59</v>
      </c>
      <c r="G8" s="12">
        <v>95.59</v>
      </c>
    </row>
    <row r="9" spans="1:7" x14ac:dyDescent="0.25">
      <c r="A9" s="5" t="s">
        <v>4</v>
      </c>
      <c r="B9" s="12">
        <f>B2*9.80665</f>
        <v>119.248864</v>
      </c>
      <c r="C9" s="12">
        <f>C2*9.80665</f>
        <v>175.83323449999997</v>
      </c>
      <c r="D9" s="12">
        <f>D2*9.80665</f>
        <v>243.40105299999999</v>
      </c>
      <c r="E9" s="12">
        <f>E2*9.80665</f>
        <v>321.95231949999999</v>
      </c>
      <c r="F9" s="12">
        <f t="shared" ref="F9:G9" si="0">F2*9.80665</f>
        <v>243.20491999999999</v>
      </c>
      <c r="G9" s="12">
        <f t="shared" si="0"/>
        <v>243.20491999999999</v>
      </c>
    </row>
    <row r="10" spans="1:7" x14ac:dyDescent="0.25">
      <c r="A10" s="6" t="s">
        <v>6</v>
      </c>
      <c r="B10" s="3">
        <f>(B3/1000)/(B2/1000)^(1/3)</f>
        <v>8.6973204274474742</v>
      </c>
      <c r="C10" s="3">
        <f t="shared" ref="C10:D10" si="1">(C3/1000)/(C2/1000)^(1/3)</f>
        <v>7.641346601197692</v>
      </c>
      <c r="D10" s="3">
        <f t="shared" si="1"/>
        <v>6.856398795406542</v>
      </c>
      <c r="E10" s="3">
        <f>(E3/1000)/(E2/1000)^(1/3)</f>
        <v>6.2460631110808613</v>
      </c>
      <c r="F10" s="3">
        <f t="shared" ref="F10:G10" si="2">(F3/1000)/(F2/1000)^(1/3)</f>
        <v>6.8582414181223426</v>
      </c>
      <c r="G10" s="3">
        <f t="shared" si="2"/>
        <v>6.8582414181223426</v>
      </c>
    </row>
    <row r="11" spans="1:7" x14ac:dyDescent="0.25">
      <c r="A11" s="7" t="s">
        <v>7</v>
      </c>
      <c r="B11" s="12">
        <f>B3/B4</f>
        <v>7.2516316171138504</v>
      </c>
      <c r="C11" s="12">
        <f>C3/C4</f>
        <v>5.9719319199761127</v>
      </c>
      <c r="D11" s="12">
        <f>D3/D4</f>
        <v>5.0175614651279474</v>
      </c>
      <c r="E11" s="12">
        <f>E3/E4</f>
        <v>4.4140366365040826</v>
      </c>
      <c r="F11" s="12">
        <f t="shared" ref="F11:G11" si="3">F3/F4</f>
        <v>5.0175614651279474</v>
      </c>
      <c r="G11" s="12">
        <f t="shared" si="3"/>
        <v>5.0175614651279474</v>
      </c>
    </row>
    <row r="12" spans="1:7" x14ac:dyDescent="0.25">
      <c r="A12" s="6" t="s">
        <v>8</v>
      </c>
      <c r="B12" s="2">
        <v>22.5</v>
      </c>
      <c r="C12" s="2">
        <v>22.5</v>
      </c>
      <c r="D12" s="2">
        <v>22.5</v>
      </c>
      <c r="E12" s="2">
        <v>22.5</v>
      </c>
      <c r="F12" s="2">
        <v>22.5</v>
      </c>
      <c r="G12" s="2">
        <v>22.5</v>
      </c>
    </row>
    <row r="13" spans="1:7" x14ac:dyDescent="0.25">
      <c r="A13" s="6" t="s">
        <v>20</v>
      </c>
      <c r="B13" s="2">
        <v>0.33</v>
      </c>
      <c r="C13" s="2">
        <v>0.33</v>
      </c>
      <c r="D13" s="2">
        <v>0.33</v>
      </c>
      <c r="E13" s="2">
        <v>0.33</v>
      </c>
      <c r="F13" s="2">
        <v>0.33</v>
      </c>
      <c r="G13" s="2">
        <v>0.33</v>
      </c>
    </row>
    <row r="14" spans="1:7" x14ac:dyDescent="0.25">
      <c r="A14" s="8" t="s">
        <v>5</v>
      </c>
      <c r="B14" s="12">
        <v>13.509</v>
      </c>
      <c r="C14" s="12">
        <v>19.920000000000002</v>
      </c>
      <c r="D14" s="12">
        <v>27.57</v>
      </c>
      <c r="E14" s="12">
        <v>36.460999999999999</v>
      </c>
      <c r="F14" s="12">
        <v>22.556000000000001</v>
      </c>
      <c r="G14" s="12">
        <v>23.530999999999999</v>
      </c>
    </row>
    <row r="15" spans="1:7" x14ac:dyDescent="0.25">
      <c r="A15" s="6" t="s">
        <v>12</v>
      </c>
      <c r="B15" s="13">
        <v>455519.7</v>
      </c>
      <c r="C15" s="13">
        <v>553132.6</v>
      </c>
      <c r="D15" s="13">
        <v>650745.5</v>
      </c>
      <c r="E15" s="13">
        <v>748358.4</v>
      </c>
      <c r="F15" s="13">
        <v>626758.40000000002</v>
      </c>
      <c r="G15" s="13">
        <v>630034.9</v>
      </c>
    </row>
    <row r="16" spans="1:7" x14ac:dyDescent="0.25">
      <c r="A16" s="6" t="s">
        <v>19</v>
      </c>
      <c r="B16" s="3">
        <f>B15/1000^2</f>
        <v>0.45551970000000003</v>
      </c>
      <c r="C16" s="3">
        <f t="shared" ref="C16:G16" si="4">C15/1000^2</f>
        <v>0.55313259999999997</v>
      </c>
      <c r="D16" s="3">
        <f t="shared" si="4"/>
        <v>0.65074549999999998</v>
      </c>
      <c r="E16" s="3">
        <f t="shared" si="4"/>
        <v>0.74835839999999998</v>
      </c>
      <c r="F16" s="3">
        <f t="shared" si="4"/>
        <v>0.62675840000000005</v>
      </c>
      <c r="G16" s="3">
        <f t="shared" si="4"/>
        <v>0.63003490000000006</v>
      </c>
    </row>
    <row r="17" spans="2:5" x14ac:dyDescent="0.25">
      <c r="B17" s="1"/>
      <c r="C17" s="1"/>
      <c r="D17" s="1"/>
      <c r="E17" s="1"/>
    </row>
    <row r="19" spans="2:5" x14ac:dyDescent="0.25">
      <c r="B19" t="s">
        <v>21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of Dimensions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2018-08-01T11:49:42Z</dcterms:modified>
</cp:coreProperties>
</file>