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12"/>
  </bookViews>
  <sheets>
    <sheet name="Seebeck of SbTe on textiles" sheetId="1" r:id="rId1"/>
    <sheet name="resistivity of SbTe on Textile" sheetId="2" r:id="rId2"/>
    <sheet name="figure 2" sheetId="3" r:id="rId3"/>
    <sheet name="figure 3" sheetId="4" r:id="rId4"/>
    <sheet name="figure 4" sheetId="5" r:id="rId5"/>
    <sheet name="figure 6" sheetId="6" r:id="rId6"/>
    <sheet name="figure 8_bite" sheetId="7" r:id="rId7"/>
    <sheet name="figure 8_sbte" sheetId="8" r:id="rId8"/>
    <sheet name="figure 10_Bite" sheetId="9" r:id="rId9"/>
    <sheet name="figure 10_SbTe" sheetId="10" r:id="rId10"/>
    <sheet name="Figure 12" sheetId="11" r:id="rId11"/>
    <sheet name="figure 13" sheetId="12" r:id="rId12"/>
    <sheet name="figure14" sheetId="13" r:id="rId13"/>
  </sheets>
  <calcPr calcId="152511"/>
</workbook>
</file>

<file path=xl/calcChain.xml><?xml version="1.0" encoding="utf-8"?>
<calcChain xmlns="http://schemas.openxmlformats.org/spreadsheetml/2006/main">
  <c r="J3" i="1" l="1"/>
  <c r="N4" i="1"/>
  <c r="N5" i="1"/>
  <c r="N6" i="1"/>
  <c r="M4" i="1"/>
  <c r="M5" i="1"/>
  <c r="M6" i="1"/>
  <c r="N3" i="1"/>
  <c r="L6" i="1"/>
  <c r="L5" i="1"/>
  <c r="L4" i="1"/>
  <c r="L3" i="1"/>
  <c r="K6" i="1"/>
  <c r="K5" i="1"/>
  <c r="K4" i="1"/>
  <c r="K3" i="1"/>
  <c r="M3" i="1" s="1"/>
  <c r="J6" i="1"/>
  <c r="J5" i="1"/>
  <c r="J4" i="1"/>
  <c r="C21" i="2"/>
  <c r="D21" i="2"/>
  <c r="E21" i="2"/>
  <c r="C20" i="2"/>
  <c r="D20" i="2"/>
  <c r="E20" i="2"/>
  <c r="C19" i="2"/>
  <c r="D19" i="2"/>
  <c r="E19" i="2"/>
  <c r="B22" i="2"/>
  <c r="B21" i="2"/>
  <c r="B20" i="2"/>
  <c r="B19" i="2"/>
  <c r="C18" i="2"/>
  <c r="C22" i="2" s="1"/>
  <c r="D18" i="2"/>
  <c r="D22" i="2" s="1"/>
  <c r="E18" i="2"/>
  <c r="E22" i="2" s="1"/>
  <c r="B18" i="2"/>
  <c r="G4" i="1" l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G3" i="1"/>
  <c r="F3" i="1"/>
  <c r="D3" i="1"/>
  <c r="G2" i="1"/>
  <c r="F2" i="1"/>
  <c r="D2" i="1"/>
</calcChain>
</file>

<file path=xl/sharedStrings.xml><?xml version="1.0" encoding="utf-8"?>
<sst xmlns="http://schemas.openxmlformats.org/spreadsheetml/2006/main" count="107" uniqueCount="65">
  <si>
    <t>sample name</t>
  </si>
  <si>
    <t>0828a1</t>
  </si>
  <si>
    <t>0828a2</t>
  </si>
  <si>
    <t>0828a3</t>
  </si>
  <si>
    <t>0828b1</t>
  </si>
  <si>
    <t>0828b2</t>
  </si>
  <si>
    <t>0828b3</t>
  </si>
  <si>
    <t>0828c1</t>
  </si>
  <si>
    <t>0828c2</t>
  </si>
  <si>
    <t>0828c3</t>
  </si>
  <si>
    <t>0828d1</t>
  </si>
  <si>
    <t>0828d2</t>
  </si>
  <si>
    <t>0828d3</t>
  </si>
  <si>
    <t>T(cold)</t>
  </si>
  <si>
    <t>T(hot)</t>
  </si>
  <si>
    <t>ΔT</t>
  </si>
  <si>
    <t>V(s)</t>
  </si>
  <si>
    <t>S(measure)</t>
  </si>
  <si>
    <t>S(corrected)</t>
  </si>
  <si>
    <t>0828b</t>
  </si>
  <si>
    <t>0828a</t>
  </si>
  <si>
    <t>0828c</t>
  </si>
  <si>
    <t>0828d</t>
  </si>
  <si>
    <t>average</t>
  </si>
  <si>
    <t>max</t>
  </si>
  <si>
    <t>min</t>
  </si>
  <si>
    <t>up</t>
  </si>
  <si>
    <t>down</t>
  </si>
  <si>
    <t>averange</t>
  </si>
  <si>
    <t>LN</t>
  </si>
  <si>
    <t>LR</t>
  </si>
  <si>
    <t>N</t>
  </si>
  <si>
    <t>R</t>
  </si>
  <si>
    <t>Ratio</t>
  </si>
  <si>
    <t>UN</t>
  </si>
  <si>
    <t>UR</t>
  </si>
  <si>
    <t>LS</t>
  </si>
  <si>
    <t>S</t>
  </si>
  <si>
    <t>US</t>
  </si>
  <si>
    <t>AR</t>
  </si>
  <si>
    <t>LAR</t>
  </si>
  <si>
    <t>LOR</t>
  </si>
  <si>
    <t>OR</t>
  </si>
  <si>
    <t>UAR</t>
  </si>
  <si>
    <t>UOR</t>
  </si>
  <si>
    <t>T</t>
  </si>
  <si>
    <t>Temp</t>
  </si>
  <si>
    <t>S-BiTe</t>
  </si>
  <si>
    <t>S-SbTe</t>
  </si>
  <si>
    <t>LR_280</t>
  </si>
  <si>
    <t>LR_der</t>
  </si>
  <si>
    <t>R_280</t>
  </si>
  <si>
    <t>R_der</t>
  </si>
  <si>
    <t>UR_280</t>
  </si>
  <si>
    <t>UR_der</t>
  </si>
  <si>
    <t>1032/9682</t>
  </si>
  <si>
    <t>440-AL</t>
  </si>
  <si>
    <t>3200-2-SP</t>
  </si>
  <si>
    <t>03321-2-WN</t>
  </si>
  <si>
    <t>bite</t>
  </si>
  <si>
    <t>sbte</t>
  </si>
  <si>
    <t>V</t>
  </si>
  <si>
    <t>vr_5degC</t>
  </si>
  <si>
    <t>vr_10 degC</t>
  </si>
  <si>
    <t>vr_20 degC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</si>
</sst>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2" workbookViewId="0">
      <selection activeCell="F6" sqref="B6:F6"/>
    </sheetView>
  </sheetViews>
  <sheetFormatPr defaultRowHeight="15" x14ac:dyDescent="0.25"/>
  <cols>
    <col min="1" max="1" width="12.42578125" customWidth="1"/>
    <col min="6" max="6" width="10.7109375" customWidth="1"/>
    <col min="7" max="7" width="11.85546875" customWidth="1"/>
  </cols>
  <sheetData>
    <row r="1" spans="1:14" x14ac:dyDescent="0.25">
      <c r="A1" t="s">
        <v>0</v>
      </c>
      <c r="B1" t="s">
        <v>13</v>
      </c>
      <c r="C1" t="s">
        <v>14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1:14" x14ac:dyDescent="0.25">
      <c r="A2" s="4" t="s">
        <v>1</v>
      </c>
      <c r="B2">
        <v>998</v>
      </c>
      <c r="C2">
        <v>1305</v>
      </c>
      <c r="D2">
        <f>(C2-B2)/37</f>
        <v>8.2972972972972965</v>
      </c>
      <c r="E2">
        <v>1040</v>
      </c>
      <c r="F2">
        <f>E2/D2</f>
        <v>125.34201954397395</v>
      </c>
      <c r="G2">
        <f>F2-2</f>
        <v>123.34201954397395</v>
      </c>
      <c r="J2" t="s">
        <v>28</v>
      </c>
      <c r="K2" t="s">
        <v>24</v>
      </c>
      <c r="L2" t="s">
        <v>25</v>
      </c>
      <c r="M2" t="s">
        <v>26</v>
      </c>
      <c r="N2" t="s">
        <v>27</v>
      </c>
    </row>
    <row r="3" spans="1:14" x14ac:dyDescent="0.25">
      <c r="A3" s="4"/>
      <c r="B3">
        <v>1007</v>
      </c>
      <c r="C3">
        <v>1308</v>
      </c>
      <c r="D3">
        <f>(C3-B3)/37</f>
        <v>8.1351351351351351</v>
      </c>
      <c r="E3">
        <v>1005</v>
      </c>
      <c r="F3">
        <f>E3/D3</f>
        <v>123.53820598006645</v>
      </c>
      <c r="G3">
        <f>F3-2</f>
        <v>121.53820598006645</v>
      </c>
      <c r="J3">
        <f>AVERAGE(G2:G7)</f>
        <v>119.16515023193423</v>
      </c>
      <c r="K3">
        <f>MAX(G2:G7)</f>
        <v>123.34201954397395</v>
      </c>
      <c r="L3">
        <f>MIN(G2:G7)</f>
        <v>113.75229357798165</v>
      </c>
      <c r="M3">
        <f>K3-J3</f>
        <v>4.1768693120397131</v>
      </c>
      <c r="N3">
        <f>J3-L3</f>
        <v>5.4128566539525877</v>
      </c>
    </row>
    <row r="4" spans="1:14" x14ac:dyDescent="0.25">
      <c r="A4" s="3" t="s">
        <v>2</v>
      </c>
      <c r="B4">
        <v>995</v>
      </c>
      <c r="C4">
        <v>1310</v>
      </c>
      <c r="D4">
        <f t="shared" ref="D4:D23" si="0">(C4-B4)/37</f>
        <v>8.513513513513514</v>
      </c>
      <c r="E4">
        <v>1034</v>
      </c>
      <c r="F4">
        <f t="shared" ref="F4:F23" si="1">E4/D4</f>
        <v>121.45396825396824</v>
      </c>
      <c r="G4">
        <f t="shared" ref="G4:G23" si="2">F4-2</f>
        <v>119.45396825396824</v>
      </c>
      <c r="J4">
        <f>AVERAGE(G8:G11)</f>
        <v>114.97058851115283</v>
      </c>
      <c r="K4">
        <f>MAX(G8:G11)</f>
        <v>116.64666666666666</v>
      </c>
      <c r="L4">
        <f>MIN(G8:G11)</f>
        <v>111.0031847133758</v>
      </c>
      <c r="M4">
        <f t="shared" ref="M4:M6" si="3">K4-J4</f>
        <v>1.6760781555138351</v>
      </c>
      <c r="N4">
        <f t="shared" ref="N4:N6" si="4">J4-L4</f>
        <v>3.967403797777024</v>
      </c>
    </row>
    <row r="5" spans="1:14" x14ac:dyDescent="0.25">
      <c r="A5" s="3"/>
      <c r="B5">
        <v>985</v>
      </c>
      <c r="C5">
        <v>1312</v>
      </c>
      <c r="D5">
        <f t="shared" si="0"/>
        <v>8.8378378378378386</v>
      </c>
      <c r="E5">
        <v>1023</v>
      </c>
      <c r="F5">
        <f t="shared" si="1"/>
        <v>115.75229357798165</v>
      </c>
      <c r="G5">
        <f t="shared" si="2"/>
        <v>113.75229357798165</v>
      </c>
      <c r="J5">
        <f>AVERAGE(G14:G17)</f>
        <v>117.32682171765454</v>
      </c>
      <c r="K5">
        <f>MAX(G14:G17)</f>
        <v>120.70287539936102</v>
      </c>
      <c r="L5">
        <f>MIN(G14:G17)</f>
        <v>113.49532710280374</v>
      </c>
      <c r="M5">
        <f t="shared" si="3"/>
        <v>3.3760536817064803</v>
      </c>
      <c r="N5">
        <f t="shared" si="4"/>
        <v>3.8314946148507971</v>
      </c>
    </row>
    <row r="6" spans="1:14" x14ac:dyDescent="0.25">
      <c r="A6" s="3" t="s">
        <v>3</v>
      </c>
      <c r="J6">
        <f>AVERAGE(G20:G23)</f>
        <v>114.01386509487257</v>
      </c>
      <c r="K6">
        <f>MAX(G20:G23)</f>
        <v>115.92258064516128</v>
      </c>
      <c r="L6">
        <f>MIN(G20:G23)</f>
        <v>113.08361204013379</v>
      </c>
      <c r="M6">
        <f t="shared" si="3"/>
        <v>1.9087155502887043</v>
      </c>
      <c r="N6">
        <f t="shared" si="4"/>
        <v>0.93025305473878461</v>
      </c>
    </row>
    <row r="7" spans="1:14" x14ac:dyDescent="0.25">
      <c r="A7" s="3"/>
      <c r="B7">
        <v>984</v>
      </c>
      <c r="C7">
        <v>1310</v>
      </c>
      <c r="D7">
        <f t="shared" si="0"/>
        <v>8.8108108108108105</v>
      </c>
      <c r="E7">
        <v>1055</v>
      </c>
      <c r="F7">
        <f t="shared" si="1"/>
        <v>119.73926380368098</v>
      </c>
      <c r="G7">
        <f t="shared" si="2"/>
        <v>117.73926380368098</v>
      </c>
    </row>
    <row r="8" spans="1:14" x14ac:dyDescent="0.25">
      <c r="A8" s="3" t="s">
        <v>4</v>
      </c>
      <c r="B8">
        <v>1007</v>
      </c>
      <c r="C8">
        <v>1312</v>
      </c>
      <c r="D8">
        <f t="shared" si="0"/>
        <v>8.2432432432432439</v>
      </c>
      <c r="E8">
        <v>970</v>
      </c>
      <c r="F8">
        <f t="shared" si="1"/>
        <v>117.67213114754098</v>
      </c>
      <c r="G8">
        <f t="shared" si="2"/>
        <v>115.67213114754098</v>
      </c>
    </row>
    <row r="9" spans="1:14" x14ac:dyDescent="0.25">
      <c r="A9" s="3"/>
      <c r="B9">
        <v>1000</v>
      </c>
      <c r="C9">
        <v>1314</v>
      </c>
      <c r="D9">
        <f t="shared" si="0"/>
        <v>8.486486486486486</v>
      </c>
      <c r="E9">
        <v>959</v>
      </c>
      <c r="F9">
        <f t="shared" si="1"/>
        <v>113.0031847133758</v>
      </c>
      <c r="G9">
        <f t="shared" si="2"/>
        <v>111.0031847133758</v>
      </c>
    </row>
    <row r="10" spans="1:14" x14ac:dyDescent="0.25">
      <c r="A10" s="3" t="s">
        <v>5</v>
      </c>
      <c r="B10">
        <v>1016</v>
      </c>
      <c r="C10">
        <v>1316</v>
      </c>
      <c r="D10">
        <f t="shared" si="0"/>
        <v>8.1081081081081088</v>
      </c>
      <c r="E10">
        <v>962</v>
      </c>
      <c r="F10">
        <f t="shared" si="1"/>
        <v>118.64666666666666</v>
      </c>
      <c r="G10">
        <f t="shared" si="2"/>
        <v>116.64666666666666</v>
      </c>
    </row>
    <row r="11" spans="1:14" x14ac:dyDescent="0.25">
      <c r="A11" s="3"/>
      <c r="B11">
        <v>994</v>
      </c>
      <c r="C11">
        <v>1317</v>
      </c>
      <c r="D11">
        <f t="shared" si="0"/>
        <v>8.7297297297297298</v>
      </c>
      <c r="E11">
        <v>1035</v>
      </c>
      <c r="F11">
        <f t="shared" si="1"/>
        <v>118.56037151702786</v>
      </c>
      <c r="G11">
        <f t="shared" si="2"/>
        <v>116.56037151702786</v>
      </c>
    </row>
    <row r="12" spans="1:14" x14ac:dyDescent="0.25">
      <c r="A12" s="3" t="s">
        <v>6</v>
      </c>
      <c r="D12">
        <f t="shared" si="0"/>
        <v>0</v>
      </c>
      <c r="F12" t="e">
        <f t="shared" si="1"/>
        <v>#DIV/0!</v>
      </c>
      <c r="G12" t="e">
        <f t="shared" si="2"/>
        <v>#DIV/0!</v>
      </c>
    </row>
    <row r="13" spans="1:14" x14ac:dyDescent="0.25">
      <c r="A13" s="3"/>
      <c r="D13">
        <f t="shared" si="0"/>
        <v>0</v>
      </c>
      <c r="F13" t="e">
        <f t="shared" si="1"/>
        <v>#DIV/0!</v>
      </c>
      <c r="G13" t="e">
        <f t="shared" si="2"/>
        <v>#DIV/0!</v>
      </c>
    </row>
    <row r="14" spans="1:14" x14ac:dyDescent="0.25">
      <c r="A14" s="3" t="s">
        <v>7</v>
      </c>
      <c r="B14">
        <v>1007</v>
      </c>
      <c r="C14">
        <v>1320</v>
      </c>
      <c r="D14">
        <f t="shared" si="0"/>
        <v>8.4594594594594597</v>
      </c>
      <c r="E14">
        <v>1038</v>
      </c>
      <c r="F14">
        <f t="shared" si="1"/>
        <v>122.70287539936102</v>
      </c>
      <c r="G14">
        <f t="shared" si="2"/>
        <v>120.70287539936102</v>
      </c>
    </row>
    <row r="15" spans="1:14" x14ac:dyDescent="0.25">
      <c r="A15" s="3"/>
      <c r="B15">
        <v>1021</v>
      </c>
      <c r="C15">
        <v>1322</v>
      </c>
      <c r="D15">
        <f t="shared" si="0"/>
        <v>8.1351351351351351</v>
      </c>
      <c r="E15">
        <v>977</v>
      </c>
      <c r="F15">
        <f t="shared" si="1"/>
        <v>120.09634551495017</v>
      </c>
      <c r="G15">
        <f t="shared" si="2"/>
        <v>118.09634551495017</v>
      </c>
    </row>
    <row r="16" spans="1:14" x14ac:dyDescent="0.25">
      <c r="A16" s="3" t="s">
        <v>8</v>
      </c>
      <c r="B16">
        <v>1009</v>
      </c>
      <c r="C16">
        <v>1323</v>
      </c>
      <c r="D16">
        <f t="shared" si="0"/>
        <v>8.486486486486486</v>
      </c>
      <c r="E16">
        <v>1010</v>
      </c>
      <c r="F16">
        <f t="shared" si="1"/>
        <v>119.01273885350319</v>
      </c>
      <c r="G16">
        <f t="shared" si="2"/>
        <v>117.01273885350319</v>
      </c>
    </row>
    <row r="17" spans="1:7" x14ac:dyDescent="0.25">
      <c r="A17" s="3"/>
      <c r="B17">
        <v>1001</v>
      </c>
      <c r="C17">
        <v>1322</v>
      </c>
      <c r="D17">
        <f t="shared" si="0"/>
        <v>8.6756756756756754</v>
      </c>
      <c r="E17">
        <v>1002</v>
      </c>
      <c r="F17">
        <f t="shared" si="1"/>
        <v>115.49532710280374</v>
      </c>
      <c r="G17">
        <f t="shared" si="2"/>
        <v>113.49532710280374</v>
      </c>
    </row>
    <row r="18" spans="1:7" x14ac:dyDescent="0.25">
      <c r="A18" s="3" t="s">
        <v>9</v>
      </c>
      <c r="D18">
        <f t="shared" si="0"/>
        <v>0</v>
      </c>
      <c r="F18" t="e">
        <f t="shared" si="1"/>
        <v>#DIV/0!</v>
      </c>
      <c r="G18" t="e">
        <f t="shared" si="2"/>
        <v>#DIV/0!</v>
      </c>
    </row>
    <row r="19" spans="1:7" x14ac:dyDescent="0.25">
      <c r="A19" s="3"/>
      <c r="D19">
        <f t="shared" si="0"/>
        <v>0</v>
      </c>
      <c r="F19" t="e">
        <f t="shared" si="1"/>
        <v>#DIV/0!</v>
      </c>
      <c r="G19" t="e">
        <f t="shared" si="2"/>
        <v>#DIV/0!</v>
      </c>
    </row>
    <row r="20" spans="1:7" x14ac:dyDescent="0.25">
      <c r="A20" s="3" t="s">
        <v>10</v>
      </c>
      <c r="B20">
        <v>998</v>
      </c>
      <c r="C20">
        <v>1322</v>
      </c>
      <c r="D20">
        <f t="shared" si="0"/>
        <v>8.7567567567567561</v>
      </c>
      <c r="E20">
        <v>1012</v>
      </c>
      <c r="F20">
        <f t="shared" si="1"/>
        <v>115.56790123456791</v>
      </c>
      <c r="G20">
        <f t="shared" si="2"/>
        <v>113.56790123456791</v>
      </c>
    </row>
    <row r="21" spans="1:7" x14ac:dyDescent="0.25">
      <c r="A21" s="3"/>
      <c r="B21">
        <v>1001</v>
      </c>
      <c r="C21">
        <v>1323</v>
      </c>
      <c r="D21">
        <f t="shared" si="0"/>
        <v>8.7027027027027035</v>
      </c>
      <c r="E21">
        <v>1005</v>
      </c>
      <c r="F21">
        <f t="shared" si="1"/>
        <v>115.48136645962732</v>
      </c>
      <c r="G21">
        <f t="shared" si="2"/>
        <v>113.48136645962732</v>
      </c>
    </row>
    <row r="22" spans="1:7" x14ac:dyDescent="0.25">
      <c r="A22" s="3" t="s">
        <v>11</v>
      </c>
      <c r="B22">
        <v>1012</v>
      </c>
      <c r="C22">
        <v>1322</v>
      </c>
      <c r="D22">
        <f t="shared" si="0"/>
        <v>8.378378378378379</v>
      </c>
      <c r="E22">
        <v>988</v>
      </c>
      <c r="F22">
        <f t="shared" si="1"/>
        <v>117.92258064516128</v>
      </c>
      <c r="G22">
        <f t="shared" si="2"/>
        <v>115.92258064516128</v>
      </c>
    </row>
    <row r="23" spans="1:7" x14ac:dyDescent="0.25">
      <c r="A23" s="3"/>
      <c r="B23">
        <v>1024</v>
      </c>
      <c r="C23">
        <v>1323</v>
      </c>
      <c r="D23">
        <f t="shared" si="0"/>
        <v>8.0810810810810807</v>
      </c>
      <c r="E23">
        <v>930</v>
      </c>
      <c r="F23">
        <f t="shared" si="1"/>
        <v>115.08361204013379</v>
      </c>
      <c r="G23">
        <f t="shared" si="2"/>
        <v>113.08361204013379</v>
      </c>
    </row>
    <row r="24" spans="1:7" x14ac:dyDescent="0.25">
      <c r="A24" s="3" t="s">
        <v>12</v>
      </c>
    </row>
    <row r="25" spans="1:7" x14ac:dyDescent="0.25">
      <c r="A25" s="3"/>
    </row>
  </sheetData>
  <mergeCells count="12">
    <mergeCell ref="A2:A3"/>
    <mergeCell ref="A4:A5"/>
    <mergeCell ref="A6:A7"/>
    <mergeCell ref="A8:A9"/>
    <mergeCell ref="A10:A11"/>
    <mergeCell ref="A24:A25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2" sqref="G2:G4"/>
    </sheetView>
  </sheetViews>
  <sheetFormatPr defaultRowHeight="15" x14ac:dyDescent="0.25"/>
  <sheetData>
    <row r="1" spans="1:7" x14ac:dyDescent="0.25">
      <c r="A1" t="s">
        <v>45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</row>
    <row r="2" spans="1:7" x14ac:dyDescent="0.25">
      <c r="A2">
        <v>1</v>
      </c>
      <c r="B2">
        <v>1.6199999999999999E-3</v>
      </c>
      <c r="C2">
        <v>3.0899999999999998E-4</v>
      </c>
      <c r="D2">
        <v>1.7600000000000001E-2</v>
      </c>
      <c r="E2">
        <v>3.5699999999999998E-3</v>
      </c>
      <c r="F2">
        <v>1.6100000000000001E-3</v>
      </c>
      <c r="G2">
        <v>5.7799999999999995E-4</v>
      </c>
    </row>
    <row r="3" spans="1:7" x14ac:dyDescent="0.25">
      <c r="A3">
        <v>25</v>
      </c>
      <c r="B3">
        <v>1.5900000000000001E-3</v>
      </c>
      <c r="C3">
        <v>3.3599999999999998E-4</v>
      </c>
      <c r="D3">
        <v>1.9E-2</v>
      </c>
      <c r="E3">
        <v>3.8899999999999998E-3</v>
      </c>
      <c r="F3">
        <v>1.32E-3</v>
      </c>
      <c r="G3">
        <v>4.1100000000000002E-4</v>
      </c>
    </row>
    <row r="4" spans="1:7" x14ac:dyDescent="0.25">
      <c r="A4">
        <v>50</v>
      </c>
      <c r="B4">
        <v>2.1699999999999999E-4</v>
      </c>
      <c r="C4">
        <v>4.8299999999999998E-4</v>
      </c>
      <c r="D4">
        <v>2.06E-2</v>
      </c>
      <c r="E4">
        <v>3.9399999999999999E-3</v>
      </c>
      <c r="F4">
        <v>1.4300000000000001E-4</v>
      </c>
      <c r="G4">
        <v>3.2899999999999997E-4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6" sqref="A6:A9"/>
    </sheetView>
  </sheetViews>
  <sheetFormatPr defaultRowHeight="15" x14ac:dyDescent="0.25"/>
  <sheetData>
    <row r="1" spans="1:11" x14ac:dyDescent="0.25">
      <c r="A1" s="3" t="s">
        <v>59</v>
      </c>
      <c r="B1" t="s">
        <v>55</v>
      </c>
      <c r="C1">
        <v>1.12E-2</v>
      </c>
      <c r="D1" s="2">
        <v>5.2800000000000004E-4</v>
      </c>
      <c r="E1" s="2">
        <v>5.22E-4</v>
      </c>
      <c r="F1">
        <v>40.799999999999997</v>
      </c>
      <c r="G1">
        <v>37.6</v>
      </c>
      <c r="H1">
        <v>39.5</v>
      </c>
      <c r="I1">
        <v>-145.16667000000001</v>
      </c>
      <c r="J1">
        <v>5.1666699999999999</v>
      </c>
      <c r="K1">
        <v>6.8333300000000001</v>
      </c>
    </row>
    <row r="2" spans="1:11" x14ac:dyDescent="0.25">
      <c r="A2" s="3"/>
      <c r="B2" t="s">
        <v>56</v>
      </c>
      <c r="C2">
        <v>1.2800000000000001E-2</v>
      </c>
      <c r="D2">
        <v>4.5999999999999999E-3</v>
      </c>
      <c r="E2">
        <v>4.62E-3</v>
      </c>
      <c r="F2">
        <v>23.7</v>
      </c>
      <c r="G2">
        <v>24.9</v>
      </c>
      <c r="H2">
        <v>16.100000000000001</v>
      </c>
      <c r="I2">
        <v>-134.5</v>
      </c>
      <c r="J2">
        <v>7.5</v>
      </c>
      <c r="K2">
        <v>4.5</v>
      </c>
    </row>
    <row r="3" spans="1:11" x14ac:dyDescent="0.25">
      <c r="A3" s="3"/>
      <c r="B3" t="s">
        <v>57</v>
      </c>
      <c r="C3">
        <v>9.4600000000000004E-2</v>
      </c>
      <c r="D3">
        <v>2.9899999999999999E-2</v>
      </c>
      <c r="E3">
        <v>2.92E-2</v>
      </c>
      <c r="F3">
        <v>23.9</v>
      </c>
      <c r="G3">
        <v>16.3</v>
      </c>
      <c r="H3">
        <v>12.5</v>
      </c>
      <c r="I3">
        <v>-141.16667000000001</v>
      </c>
      <c r="J3">
        <v>3.1666699999999999</v>
      </c>
      <c r="K3">
        <v>5.8333300000000001</v>
      </c>
    </row>
    <row r="4" spans="1:11" x14ac:dyDescent="0.25">
      <c r="A4" s="3"/>
      <c r="B4" t="s">
        <v>58</v>
      </c>
      <c r="C4">
        <v>0.23400000000000001</v>
      </c>
      <c r="D4">
        <v>4.5199999999999997E-2</v>
      </c>
      <c r="E4">
        <v>4.07E-2</v>
      </c>
      <c r="F4">
        <v>0.59899999999999998</v>
      </c>
      <c r="G4">
        <v>0.44800000000000001</v>
      </c>
      <c r="H4">
        <v>0.46700000000000003</v>
      </c>
      <c r="I4">
        <v>-143.33332999999999</v>
      </c>
      <c r="J4">
        <v>6.3333300000000001</v>
      </c>
      <c r="K4">
        <v>5.6666699999999999</v>
      </c>
    </row>
    <row r="6" spans="1:11" x14ac:dyDescent="0.25">
      <c r="A6" s="3" t="s">
        <v>60</v>
      </c>
      <c r="B6" t="s">
        <v>55</v>
      </c>
      <c r="C6">
        <v>6.3600000000000002E-3</v>
      </c>
      <c r="D6">
        <v>1.7099999999999999E-3</v>
      </c>
      <c r="E6">
        <v>2.0600000000000002E-3</v>
      </c>
      <c r="F6">
        <v>119.16515</v>
      </c>
      <c r="G6">
        <v>4.1768700000000001</v>
      </c>
      <c r="H6">
        <v>5.4128600000000002</v>
      </c>
    </row>
    <row r="7" spans="1:11" x14ac:dyDescent="0.25">
      <c r="A7" s="3"/>
      <c r="B7" t="s">
        <v>56</v>
      </c>
      <c r="C7">
        <v>8.1099999999999992E-3</v>
      </c>
      <c r="D7">
        <v>1E-3</v>
      </c>
      <c r="E7">
        <v>1.81E-3</v>
      </c>
      <c r="F7">
        <v>114.97059</v>
      </c>
      <c r="G7">
        <v>1.67608</v>
      </c>
      <c r="H7">
        <v>3.9674</v>
      </c>
    </row>
    <row r="8" spans="1:11" x14ac:dyDescent="0.25">
      <c r="A8" s="3"/>
      <c r="B8" t="s">
        <v>57</v>
      </c>
      <c r="C8">
        <v>1.44E-2</v>
      </c>
      <c r="D8">
        <v>2.7000000000000001E-3</v>
      </c>
      <c r="E8">
        <v>2.8500000000000001E-3</v>
      </c>
      <c r="F8">
        <v>117.32682</v>
      </c>
      <c r="G8">
        <v>3.3760500000000002</v>
      </c>
      <c r="H8">
        <v>3.8314900000000001</v>
      </c>
    </row>
    <row r="9" spans="1:11" x14ac:dyDescent="0.25">
      <c r="A9" s="3"/>
      <c r="B9" t="s">
        <v>58</v>
      </c>
      <c r="C9">
        <v>2.6200000000000001E-2</v>
      </c>
      <c r="D9">
        <v>1.1299999999999999E-2</v>
      </c>
      <c r="E9">
        <v>6.2100000000000002E-3</v>
      </c>
      <c r="F9">
        <v>114.01387</v>
      </c>
      <c r="G9">
        <v>1.90872</v>
      </c>
      <c r="H9">
        <v>0.93025000000000002</v>
      </c>
    </row>
  </sheetData>
  <mergeCells count="2">
    <mergeCell ref="A1:A4"/>
    <mergeCell ref="A6:A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I1" sqref="I1"/>
    </sheetView>
  </sheetViews>
  <sheetFormatPr defaultRowHeight="15" x14ac:dyDescent="0.25"/>
  <sheetData>
    <row r="1" spans="1:14" x14ac:dyDescent="0.25">
      <c r="A1" s="3" t="s">
        <v>45</v>
      </c>
      <c r="B1" s="3"/>
      <c r="C1" s="3"/>
      <c r="D1" s="3"/>
      <c r="E1" s="3"/>
      <c r="J1" s="3" t="s">
        <v>61</v>
      </c>
      <c r="K1" s="3"/>
      <c r="L1" s="3"/>
      <c r="M1" s="3"/>
      <c r="N1" s="3"/>
    </row>
    <row r="2" spans="1:14" x14ac:dyDescent="0.25">
      <c r="A2">
        <v>4.7</v>
      </c>
      <c r="B2">
        <v>5.7</v>
      </c>
      <c r="C2">
        <v>5.0999999999999996</v>
      </c>
      <c r="D2">
        <v>5</v>
      </c>
      <c r="E2">
        <v>5.0999999999999996</v>
      </c>
      <c r="J2">
        <v>7.4</v>
      </c>
      <c r="K2">
        <v>8.25</v>
      </c>
      <c r="L2">
        <v>6.74</v>
      </c>
      <c r="M2">
        <v>9.3699999999999992</v>
      </c>
      <c r="N2">
        <v>9.59</v>
      </c>
    </row>
    <row r="3" spans="1:14" x14ac:dyDescent="0.25">
      <c r="A3">
        <v>9.1</v>
      </c>
      <c r="B3">
        <v>9.9</v>
      </c>
      <c r="C3">
        <v>9.4</v>
      </c>
      <c r="D3">
        <v>9.1</v>
      </c>
      <c r="E3">
        <v>9.4</v>
      </c>
      <c r="J3">
        <v>14.2</v>
      </c>
      <c r="K3">
        <v>14.63</v>
      </c>
      <c r="L3">
        <v>12.45</v>
      </c>
      <c r="M3">
        <v>16.7</v>
      </c>
      <c r="N3">
        <v>17.690000000000001</v>
      </c>
    </row>
    <row r="4" spans="1:14" x14ac:dyDescent="0.25">
      <c r="A4">
        <v>13.8</v>
      </c>
      <c r="B4">
        <v>13.7</v>
      </c>
      <c r="C4">
        <v>13.5</v>
      </c>
      <c r="D4">
        <v>13.9</v>
      </c>
      <c r="E4">
        <v>14.3</v>
      </c>
      <c r="J4">
        <v>21.5</v>
      </c>
      <c r="K4">
        <v>19.899999999999999</v>
      </c>
      <c r="L4">
        <v>17.77</v>
      </c>
      <c r="M4">
        <v>25.67</v>
      </c>
      <c r="N4">
        <v>26.78</v>
      </c>
    </row>
    <row r="5" spans="1:14" x14ac:dyDescent="0.25">
      <c r="A5">
        <v>18.399999999999999</v>
      </c>
      <c r="B5">
        <v>18.7</v>
      </c>
      <c r="C5">
        <v>17.8</v>
      </c>
      <c r="D5">
        <v>18.5</v>
      </c>
      <c r="E5">
        <v>18.5</v>
      </c>
      <c r="J5">
        <v>28.6</v>
      </c>
      <c r="K5">
        <v>27.37</v>
      </c>
      <c r="L5">
        <v>23.32</v>
      </c>
      <c r="M5">
        <v>34.15</v>
      </c>
      <c r="N5">
        <v>34.450000000000003</v>
      </c>
    </row>
    <row r="6" spans="1:14" x14ac:dyDescent="0.25">
      <c r="A6">
        <v>23.7</v>
      </c>
      <c r="B6">
        <v>23.9</v>
      </c>
      <c r="C6">
        <v>22.9</v>
      </c>
      <c r="D6">
        <v>23.3</v>
      </c>
      <c r="E6">
        <v>23.4</v>
      </c>
      <c r="J6">
        <v>36.700000000000003</v>
      </c>
      <c r="K6">
        <v>34.96</v>
      </c>
      <c r="L6">
        <v>30.05</v>
      </c>
      <c r="M6">
        <v>43.05</v>
      </c>
      <c r="N6">
        <v>43.42</v>
      </c>
    </row>
    <row r="7" spans="1:14" x14ac:dyDescent="0.25">
      <c r="A7">
        <v>28</v>
      </c>
      <c r="B7">
        <v>28.2</v>
      </c>
      <c r="C7">
        <v>27.1</v>
      </c>
      <c r="D7">
        <v>28.3</v>
      </c>
      <c r="E7">
        <v>28.2</v>
      </c>
      <c r="J7">
        <v>43.8</v>
      </c>
      <c r="K7">
        <v>41.14</v>
      </c>
      <c r="L7">
        <v>35.630000000000003</v>
      </c>
      <c r="M7">
        <v>52.28</v>
      </c>
      <c r="N7">
        <v>52.33</v>
      </c>
    </row>
    <row r="8" spans="1:14" x14ac:dyDescent="0.25">
      <c r="A8">
        <v>32.799999999999997</v>
      </c>
      <c r="B8">
        <v>33.200000000000003</v>
      </c>
      <c r="C8">
        <v>31.3</v>
      </c>
      <c r="D8">
        <v>32.9</v>
      </c>
      <c r="E8">
        <v>33.1</v>
      </c>
      <c r="J8">
        <v>50.3</v>
      </c>
      <c r="K8">
        <v>48.28</v>
      </c>
      <c r="L8">
        <v>41.08</v>
      </c>
      <c r="M8">
        <v>60.55</v>
      </c>
      <c r="N8">
        <v>61.32</v>
      </c>
    </row>
    <row r="9" spans="1:14" x14ac:dyDescent="0.25">
      <c r="A9">
        <v>38.9</v>
      </c>
      <c r="B9">
        <v>38.200000000000003</v>
      </c>
      <c r="C9">
        <v>36</v>
      </c>
      <c r="D9">
        <v>38.200000000000003</v>
      </c>
      <c r="E9">
        <v>38.299999999999997</v>
      </c>
      <c r="J9">
        <v>60.9</v>
      </c>
      <c r="K9">
        <v>55.29</v>
      </c>
      <c r="L9">
        <v>47.2</v>
      </c>
      <c r="M9">
        <v>70.27</v>
      </c>
      <c r="N9">
        <v>70.650000000000006</v>
      </c>
    </row>
    <row r="10" spans="1:14" x14ac:dyDescent="0.25">
      <c r="A10">
        <v>44.6</v>
      </c>
      <c r="B10">
        <v>43.3</v>
      </c>
      <c r="C10">
        <v>41.1</v>
      </c>
      <c r="D10">
        <v>42.9</v>
      </c>
      <c r="E10">
        <v>43.5</v>
      </c>
      <c r="J10">
        <v>69.400000000000006</v>
      </c>
      <c r="K10">
        <v>62.78</v>
      </c>
      <c r="L10">
        <v>53.76</v>
      </c>
      <c r="M10">
        <v>79.099999999999994</v>
      </c>
      <c r="N10">
        <v>80.349999999999994</v>
      </c>
    </row>
    <row r="11" spans="1:14" x14ac:dyDescent="0.25">
      <c r="A11">
        <v>49.6</v>
      </c>
      <c r="B11">
        <v>49.2</v>
      </c>
      <c r="C11">
        <v>45.6</v>
      </c>
      <c r="D11">
        <v>49.3</v>
      </c>
      <c r="E11">
        <v>48.8</v>
      </c>
      <c r="J11">
        <v>76.8</v>
      </c>
      <c r="K11">
        <v>71.22</v>
      </c>
      <c r="L11">
        <v>59.49</v>
      </c>
      <c r="M11">
        <v>90.79</v>
      </c>
      <c r="N11">
        <v>89.9</v>
      </c>
    </row>
    <row r="12" spans="1:14" x14ac:dyDescent="0.25">
      <c r="A12">
        <v>55.2</v>
      </c>
      <c r="B12">
        <v>54</v>
      </c>
      <c r="C12">
        <v>51.3</v>
      </c>
      <c r="D12">
        <v>53.9</v>
      </c>
      <c r="E12">
        <v>54.3</v>
      </c>
      <c r="J12">
        <v>85.8</v>
      </c>
      <c r="K12">
        <v>77.930000000000007</v>
      </c>
      <c r="L12">
        <v>67.290000000000006</v>
      </c>
      <c r="M12">
        <v>99.03</v>
      </c>
      <c r="N12">
        <v>100</v>
      </c>
    </row>
    <row r="13" spans="1:14" x14ac:dyDescent="0.25">
      <c r="A13">
        <v>60.4</v>
      </c>
      <c r="B13">
        <v>59.8</v>
      </c>
      <c r="C13">
        <v>56</v>
      </c>
      <c r="D13">
        <v>59.3</v>
      </c>
      <c r="E13">
        <v>60.3</v>
      </c>
      <c r="J13">
        <v>95.8</v>
      </c>
      <c r="K13">
        <v>86.12</v>
      </c>
      <c r="L13">
        <v>73.17</v>
      </c>
      <c r="M13">
        <v>109.07</v>
      </c>
      <c r="N13">
        <v>110.97</v>
      </c>
    </row>
    <row r="14" spans="1:14" x14ac:dyDescent="0.25">
      <c r="A14">
        <v>65.900000000000006</v>
      </c>
      <c r="B14">
        <v>67.599999999999994</v>
      </c>
      <c r="C14">
        <v>64.5</v>
      </c>
      <c r="D14">
        <v>67.900000000000006</v>
      </c>
      <c r="E14">
        <v>66.099999999999994</v>
      </c>
      <c r="J14">
        <v>102.4</v>
      </c>
      <c r="K14">
        <v>97.19</v>
      </c>
      <c r="L14">
        <v>84.33</v>
      </c>
      <c r="M14">
        <v>124.69</v>
      </c>
      <c r="N14">
        <v>120.19</v>
      </c>
    </row>
    <row r="15" spans="1:14" x14ac:dyDescent="0.25">
      <c r="A15">
        <v>0</v>
      </c>
      <c r="B15">
        <v>76.599999999999994</v>
      </c>
      <c r="C15">
        <v>73.2</v>
      </c>
      <c r="D15">
        <v>76.5</v>
      </c>
      <c r="E15">
        <v>72.400000000000006</v>
      </c>
      <c r="J15">
        <v>0</v>
      </c>
      <c r="K15">
        <v>109.43</v>
      </c>
      <c r="L15">
        <v>95.63</v>
      </c>
      <c r="M15">
        <v>140.429</v>
      </c>
      <c r="N15">
        <v>131.59</v>
      </c>
    </row>
  </sheetData>
  <mergeCells count="2">
    <mergeCell ref="A1:E1"/>
    <mergeCell ref="J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K1" workbookViewId="0">
      <selection activeCell="S2" sqref="S2"/>
    </sheetView>
  </sheetViews>
  <sheetFormatPr defaultRowHeight="15" x14ac:dyDescent="0.25"/>
  <sheetData>
    <row r="1" spans="1:23" x14ac:dyDescent="0.25">
      <c r="A1" s="3" t="s">
        <v>32</v>
      </c>
      <c r="B1" s="3"/>
      <c r="C1" s="3"/>
      <c r="D1" s="3"/>
      <c r="E1" s="3"/>
      <c r="G1" s="3" t="s">
        <v>62</v>
      </c>
      <c r="H1" s="3"/>
      <c r="I1" s="3"/>
      <c r="J1" s="3"/>
      <c r="K1" s="3"/>
      <c r="M1" s="3" t="s">
        <v>63</v>
      </c>
      <c r="N1" s="3"/>
      <c r="O1" s="3"/>
      <c r="P1" s="3"/>
      <c r="Q1" s="3"/>
      <c r="S1" s="3" t="s">
        <v>64</v>
      </c>
      <c r="T1" s="3"/>
      <c r="U1" s="3"/>
      <c r="V1" s="3"/>
      <c r="W1" s="3"/>
    </row>
    <row r="2" spans="1:23" x14ac:dyDescent="0.25">
      <c r="A2">
        <v>40</v>
      </c>
      <c r="B2">
        <v>100</v>
      </c>
      <c r="C2">
        <v>100</v>
      </c>
      <c r="D2">
        <v>20</v>
      </c>
      <c r="E2">
        <v>40</v>
      </c>
      <c r="G2">
        <v>0.64</v>
      </c>
      <c r="H2">
        <v>0.88</v>
      </c>
      <c r="I2">
        <v>1</v>
      </c>
      <c r="J2">
        <v>0.85</v>
      </c>
      <c r="K2">
        <v>0.5</v>
      </c>
      <c r="M2">
        <v>1.28</v>
      </c>
      <c r="N2">
        <v>1.72</v>
      </c>
      <c r="O2">
        <v>2</v>
      </c>
      <c r="P2">
        <v>1.85</v>
      </c>
      <c r="Q2">
        <v>1.4</v>
      </c>
      <c r="S2">
        <v>2.61</v>
      </c>
      <c r="T2">
        <v>3.4</v>
      </c>
      <c r="U2">
        <v>4</v>
      </c>
      <c r="V2">
        <v>4.42</v>
      </c>
      <c r="W2">
        <v>4</v>
      </c>
    </row>
    <row r="3" spans="1:23" x14ac:dyDescent="0.25">
      <c r="A3">
        <v>80</v>
      </c>
      <c r="B3">
        <v>200</v>
      </c>
      <c r="C3">
        <v>200</v>
      </c>
      <c r="D3">
        <v>40</v>
      </c>
      <c r="E3">
        <v>80</v>
      </c>
      <c r="G3">
        <v>1.19</v>
      </c>
      <c r="H3">
        <v>1.62</v>
      </c>
      <c r="I3">
        <v>1.83</v>
      </c>
      <c r="J3">
        <v>1.57</v>
      </c>
      <c r="K3">
        <v>1</v>
      </c>
      <c r="M3">
        <v>2.2999999999999998</v>
      </c>
      <c r="N3">
        <v>3.17</v>
      </c>
      <c r="O3">
        <v>3.5</v>
      </c>
      <c r="P3">
        <v>3.37</v>
      </c>
      <c r="Q3">
        <v>2.6</v>
      </c>
      <c r="S3">
        <v>4.5199999999999996</v>
      </c>
      <c r="T3">
        <v>6.26</v>
      </c>
      <c r="U3">
        <v>7</v>
      </c>
      <c r="V3">
        <v>7.87</v>
      </c>
      <c r="W3">
        <v>7.1</v>
      </c>
    </row>
    <row r="4" spans="1:23" x14ac:dyDescent="0.25">
      <c r="A4">
        <v>120</v>
      </c>
      <c r="B4">
        <v>300</v>
      </c>
      <c r="C4">
        <v>300</v>
      </c>
      <c r="D4">
        <v>60</v>
      </c>
      <c r="E4">
        <v>120</v>
      </c>
      <c r="G4">
        <v>1.63</v>
      </c>
      <c r="H4">
        <v>2.25</v>
      </c>
      <c r="I4">
        <v>2.41</v>
      </c>
      <c r="J4">
        <v>2.1800000000000002</v>
      </c>
      <c r="K4">
        <v>1.5</v>
      </c>
      <c r="M4">
        <v>3.17</v>
      </c>
      <c r="N4">
        <v>4.3899999999999997</v>
      </c>
      <c r="O4">
        <v>4.5999999999999996</v>
      </c>
      <c r="P4">
        <v>4.63</v>
      </c>
      <c r="Q4">
        <v>3.8</v>
      </c>
      <c r="S4">
        <v>6.25</v>
      </c>
      <c r="T4">
        <v>8.6999999999999993</v>
      </c>
      <c r="U4">
        <v>9.3000000000000007</v>
      </c>
      <c r="V4">
        <v>10.66</v>
      </c>
      <c r="W4">
        <v>9.6999999999999993</v>
      </c>
    </row>
    <row r="5" spans="1:23" x14ac:dyDescent="0.25">
      <c r="A5">
        <v>160</v>
      </c>
      <c r="B5">
        <v>400</v>
      </c>
      <c r="C5">
        <v>400</v>
      </c>
      <c r="D5">
        <v>80</v>
      </c>
      <c r="E5">
        <v>160</v>
      </c>
      <c r="G5">
        <v>2.0299999999999998</v>
      </c>
      <c r="H5">
        <v>2.8</v>
      </c>
      <c r="I5">
        <v>2.88</v>
      </c>
      <c r="J5">
        <v>2.69</v>
      </c>
      <c r="K5">
        <v>1.8</v>
      </c>
      <c r="M5">
        <v>3.9</v>
      </c>
      <c r="N5">
        <v>5.47</v>
      </c>
      <c r="O5">
        <v>5.5</v>
      </c>
      <c r="P5">
        <v>5.67</v>
      </c>
      <c r="Q5">
        <v>4.7</v>
      </c>
      <c r="S5">
        <v>7.73</v>
      </c>
      <c r="T5">
        <v>10.83</v>
      </c>
      <c r="U5">
        <v>11.1</v>
      </c>
      <c r="V5">
        <v>12.98</v>
      </c>
      <c r="W5">
        <v>11.8</v>
      </c>
    </row>
    <row r="6" spans="1:23" x14ac:dyDescent="0.25">
      <c r="A6">
        <v>200</v>
      </c>
      <c r="B6">
        <v>500</v>
      </c>
      <c r="C6">
        <v>500</v>
      </c>
      <c r="D6">
        <v>100</v>
      </c>
      <c r="E6">
        <v>200</v>
      </c>
      <c r="G6">
        <v>2.35</v>
      </c>
      <c r="H6">
        <v>3.28</v>
      </c>
      <c r="I6">
        <v>3.25</v>
      </c>
      <c r="J6">
        <v>3.14</v>
      </c>
      <c r="K6">
        <v>2.2000000000000002</v>
      </c>
      <c r="M6">
        <v>4.62</v>
      </c>
      <c r="N6">
        <v>6.4</v>
      </c>
      <c r="O6">
        <v>6.2</v>
      </c>
      <c r="P6">
        <v>6.6</v>
      </c>
      <c r="Q6">
        <v>5.7</v>
      </c>
      <c r="S6">
        <v>9.0299999999999994</v>
      </c>
      <c r="T6">
        <v>12.67</v>
      </c>
      <c r="U6">
        <v>12.5</v>
      </c>
      <c r="V6">
        <v>14.86</v>
      </c>
      <c r="W6">
        <v>13.6</v>
      </c>
    </row>
    <row r="7" spans="1:23" x14ac:dyDescent="0.25">
      <c r="A7">
        <v>240</v>
      </c>
      <c r="B7">
        <v>600</v>
      </c>
      <c r="C7">
        <v>550</v>
      </c>
      <c r="D7">
        <v>120</v>
      </c>
      <c r="E7">
        <v>240</v>
      </c>
      <c r="G7">
        <v>2.65</v>
      </c>
      <c r="H7">
        <v>3.69</v>
      </c>
      <c r="I7">
        <v>3.42</v>
      </c>
      <c r="J7">
        <v>3.54</v>
      </c>
      <c r="K7">
        <v>2.5</v>
      </c>
      <c r="M7">
        <v>5.23</v>
      </c>
      <c r="N7">
        <v>7.22</v>
      </c>
      <c r="O7">
        <v>6.5</v>
      </c>
      <c r="P7">
        <v>7.39</v>
      </c>
      <c r="Q7">
        <v>6.4</v>
      </c>
      <c r="S7">
        <v>10.130000000000001</v>
      </c>
      <c r="T7">
        <v>14.28</v>
      </c>
      <c r="U7">
        <v>13.2</v>
      </c>
      <c r="V7">
        <v>16.52</v>
      </c>
      <c r="W7">
        <v>14.9</v>
      </c>
    </row>
    <row r="8" spans="1:23" x14ac:dyDescent="0.25">
      <c r="A8">
        <v>280</v>
      </c>
      <c r="B8">
        <v>700</v>
      </c>
      <c r="C8">
        <v>600</v>
      </c>
      <c r="D8">
        <v>140</v>
      </c>
      <c r="E8">
        <v>280</v>
      </c>
      <c r="G8">
        <v>2.94</v>
      </c>
      <c r="H8">
        <v>4.07</v>
      </c>
      <c r="I8">
        <v>3.56</v>
      </c>
      <c r="J8">
        <v>3.87</v>
      </c>
      <c r="K8">
        <v>2.7</v>
      </c>
      <c r="M8">
        <v>5.75</v>
      </c>
      <c r="N8">
        <v>7.95</v>
      </c>
      <c r="O8">
        <v>6.8</v>
      </c>
      <c r="P8">
        <v>8.07</v>
      </c>
      <c r="Q8">
        <v>7.1</v>
      </c>
      <c r="S8">
        <v>11.24</v>
      </c>
      <c r="T8">
        <v>15.72</v>
      </c>
      <c r="U8">
        <v>13.7</v>
      </c>
      <c r="V8">
        <v>17.920000000000002</v>
      </c>
      <c r="W8">
        <v>16.399999999999999</v>
      </c>
    </row>
    <row r="9" spans="1:23" x14ac:dyDescent="0.25">
      <c r="A9">
        <v>320</v>
      </c>
      <c r="B9">
        <v>800</v>
      </c>
      <c r="C9">
        <v>650</v>
      </c>
      <c r="D9">
        <v>160</v>
      </c>
      <c r="E9">
        <v>320</v>
      </c>
      <c r="G9">
        <v>3.13</v>
      </c>
      <c r="H9">
        <v>4.4000000000000004</v>
      </c>
      <c r="I9">
        <v>3.7</v>
      </c>
      <c r="J9">
        <v>4.17</v>
      </c>
      <c r="K9">
        <v>3.1</v>
      </c>
      <c r="M9">
        <v>6.27</v>
      </c>
      <c r="N9">
        <v>8.6</v>
      </c>
      <c r="O9">
        <v>7.1</v>
      </c>
      <c r="P9">
        <v>8.68</v>
      </c>
      <c r="Q9">
        <v>7.7</v>
      </c>
      <c r="S9">
        <v>12.08</v>
      </c>
      <c r="T9">
        <v>16.97</v>
      </c>
      <c r="U9">
        <v>14.3</v>
      </c>
      <c r="V9">
        <v>19.149999999999999</v>
      </c>
      <c r="W9">
        <v>17.5</v>
      </c>
    </row>
    <row r="10" spans="1:23" x14ac:dyDescent="0.25">
      <c r="A10">
        <v>360</v>
      </c>
      <c r="B10">
        <v>900</v>
      </c>
      <c r="C10">
        <v>700</v>
      </c>
      <c r="D10">
        <v>180</v>
      </c>
      <c r="E10">
        <v>360</v>
      </c>
      <c r="G10">
        <v>3.34</v>
      </c>
      <c r="H10">
        <v>4.6900000000000004</v>
      </c>
      <c r="I10">
        <v>3.81</v>
      </c>
      <c r="J10">
        <v>4.45</v>
      </c>
      <c r="K10">
        <v>3.4</v>
      </c>
      <c r="M10">
        <v>6.6</v>
      </c>
      <c r="N10">
        <v>9.17</v>
      </c>
      <c r="O10">
        <v>7.3</v>
      </c>
      <c r="P10">
        <v>9.25</v>
      </c>
      <c r="Q10">
        <v>8.1</v>
      </c>
      <c r="S10">
        <v>12.7</v>
      </c>
      <c r="T10">
        <v>18.170000000000002</v>
      </c>
      <c r="U10">
        <v>14.8</v>
      </c>
      <c r="V10">
        <v>20.329999999999998</v>
      </c>
      <c r="W10">
        <v>18.600000000000001</v>
      </c>
    </row>
    <row r="11" spans="1:23" x14ac:dyDescent="0.25">
      <c r="A11">
        <v>400</v>
      </c>
      <c r="B11">
        <v>1000</v>
      </c>
      <c r="C11">
        <v>750</v>
      </c>
      <c r="D11">
        <v>200</v>
      </c>
      <c r="E11">
        <v>400</v>
      </c>
      <c r="G11">
        <v>3.52</v>
      </c>
      <c r="H11">
        <v>4.96</v>
      </c>
      <c r="I11">
        <v>3.93</v>
      </c>
      <c r="J11">
        <v>4.6900000000000004</v>
      </c>
      <c r="K11">
        <v>3.6</v>
      </c>
      <c r="M11">
        <v>6.94</v>
      </c>
      <c r="N11">
        <v>9.74</v>
      </c>
      <c r="O11">
        <v>7.6</v>
      </c>
      <c r="P11">
        <v>9.74</v>
      </c>
      <c r="Q11">
        <v>8.4</v>
      </c>
      <c r="S11">
        <v>13.6</v>
      </c>
      <c r="T11">
        <v>19.2</v>
      </c>
      <c r="U11">
        <v>15.2</v>
      </c>
      <c r="V11">
        <v>21.25</v>
      </c>
      <c r="W11">
        <v>19.899999999999999</v>
      </c>
    </row>
    <row r="12" spans="1:23" x14ac:dyDescent="0.25">
      <c r="A12">
        <v>440</v>
      </c>
      <c r="B12">
        <v>1100</v>
      </c>
      <c r="C12">
        <v>800</v>
      </c>
      <c r="D12">
        <v>220</v>
      </c>
      <c r="E12">
        <v>440</v>
      </c>
      <c r="G12">
        <v>3.68</v>
      </c>
      <c r="H12">
        <v>5.21</v>
      </c>
      <c r="I12">
        <v>4.03</v>
      </c>
      <c r="J12">
        <v>4.91</v>
      </c>
      <c r="K12">
        <v>3.9</v>
      </c>
      <c r="M12">
        <v>7.18</v>
      </c>
      <c r="N12">
        <v>10.220000000000001</v>
      </c>
      <c r="O12">
        <v>7.8</v>
      </c>
      <c r="P12">
        <v>10.18</v>
      </c>
      <c r="Q12">
        <v>8.8000000000000007</v>
      </c>
      <c r="S12">
        <v>14.11</v>
      </c>
      <c r="T12">
        <v>20</v>
      </c>
      <c r="U12">
        <v>15.6</v>
      </c>
      <c r="V12">
        <v>22.08</v>
      </c>
      <c r="W12">
        <v>20.5</v>
      </c>
    </row>
    <row r="13" spans="1:23" x14ac:dyDescent="0.25">
      <c r="A13">
        <v>480</v>
      </c>
      <c r="B13">
        <v>1200</v>
      </c>
      <c r="C13">
        <v>850</v>
      </c>
      <c r="D13">
        <v>240</v>
      </c>
      <c r="E13">
        <v>480</v>
      </c>
      <c r="G13">
        <v>3.83</v>
      </c>
      <c r="H13">
        <v>5.43</v>
      </c>
      <c r="I13">
        <v>4.13</v>
      </c>
      <c r="J13">
        <v>5.1100000000000003</v>
      </c>
      <c r="K13">
        <v>4.0999999999999996</v>
      </c>
      <c r="M13">
        <v>7.45</v>
      </c>
      <c r="N13">
        <v>10.66</v>
      </c>
      <c r="O13">
        <v>8</v>
      </c>
      <c r="P13">
        <v>10.57</v>
      </c>
      <c r="Q13">
        <v>9.1</v>
      </c>
      <c r="S13">
        <v>14.81</v>
      </c>
      <c r="T13">
        <v>20.9</v>
      </c>
      <c r="U13">
        <v>16</v>
      </c>
      <c r="V13">
        <v>22.83</v>
      </c>
      <c r="W13">
        <v>21.3</v>
      </c>
    </row>
    <row r="14" spans="1:23" x14ac:dyDescent="0.25">
      <c r="A14">
        <v>520</v>
      </c>
      <c r="B14">
        <v>1300</v>
      </c>
      <c r="C14">
        <v>900</v>
      </c>
      <c r="D14">
        <v>260</v>
      </c>
      <c r="E14">
        <v>520</v>
      </c>
      <c r="G14">
        <v>3.94</v>
      </c>
      <c r="H14">
        <v>5.63</v>
      </c>
      <c r="I14">
        <v>4.22</v>
      </c>
      <c r="J14">
        <v>5.29</v>
      </c>
      <c r="K14">
        <v>4.0999999999999996</v>
      </c>
      <c r="M14">
        <v>7.71</v>
      </c>
      <c r="N14">
        <v>11.05</v>
      </c>
      <c r="O14">
        <v>8.18</v>
      </c>
      <c r="P14">
        <v>10.94</v>
      </c>
      <c r="Q14">
        <v>9.6</v>
      </c>
      <c r="S14">
        <v>15.23</v>
      </c>
      <c r="T14">
        <v>21.8</v>
      </c>
      <c r="U14">
        <v>16.399999999999999</v>
      </c>
      <c r="V14">
        <v>23.42</v>
      </c>
      <c r="W14">
        <v>21.7</v>
      </c>
    </row>
    <row r="15" spans="1:23" x14ac:dyDescent="0.25">
      <c r="A15">
        <v>560</v>
      </c>
      <c r="B15">
        <v>1400</v>
      </c>
      <c r="C15">
        <v>950</v>
      </c>
      <c r="D15">
        <v>280</v>
      </c>
      <c r="E15">
        <v>560</v>
      </c>
      <c r="G15">
        <v>4.05</v>
      </c>
      <c r="H15">
        <v>5.83</v>
      </c>
      <c r="I15">
        <v>4.29</v>
      </c>
      <c r="J15">
        <v>5.44</v>
      </c>
      <c r="K15">
        <v>4.3</v>
      </c>
      <c r="M15">
        <v>7.9</v>
      </c>
      <c r="N15">
        <v>11.4</v>
      </c>
      <c r="O15">
        <v>8.33</v>
      </c>
      <c r="P15">
        <v>11.28</v>
      </c>
      <c r="Q15">
        <v>9.9</v>
      </c>
      <c r="S15">
        <v>15.6</v>
      </c>
      <c r="T15">
        <v>22.6</v>
      </c>
      <c r="U15">
        <v>16.7</v>
      </c>
      <c r="V15">
        <v>24.06</v>
      </c>
      <c r="W15">
        <v>22.3</v>
      </c>
    </row>
    <row r="16" spans="1:23" x14ac:dyDescent="0.25">
      <c r="A16">
        <v>600</v>
      </c>
      <c r="B16">
        <v>1500</v>
      </c>
      <c r="C16">
        <v>1000</v>
      </c>
      <c r="D16">
        <v>300</v>
      </c>
      <c r="E16">
        <v>600</v>
      </c>
      <c r="G16">
        <v>4.12</v>
      </c>
      <c r="H16">
        <v>6</v>
      </c>
      <c r="I16">
        <v>4.38</v>
      </c>
      <c r="J16">
        <v>5.6</v>
      </c>
      <c r="K16">
        <v>4.4000000000000004</v>
      </c>
      <c r="M16">
        <v>8.1300000000000008</v>
      </c>
      <c r="N16">
        <v>11.76</v>
      </c>
      <c r="O16">
        <v>8.49</v>
      </c>
      <c r="P16">
        <v>11.56</v>
      </c>
      <c r="Q16">
        <v>10.1</v>
      </c>
      <c r="S16">
        <v>16</v>
      </c>
      <c r="T16">
        <v>23.2</v>
      </c>
      <c r="U16">
        <v>17.100000000000001</v>
      </c>
      <c r="V16">
        <v>24.65</v>
      </c>
      <c r="W16">
        <v>23.3</v>
      </c>
    </row>
    <row r="17" spans="1:23" x14ac:dyDescent="0.25">
      <c r="A17">
        <v>640</v>
      </c>
      <c r="B17">
        <v>1600</v>
      </c>
      <c r="C17">
        <v>1050</v>
      </c>
      <c r="D17">
        <v>320</v>
      </c>
      <c r="E17">
        <v>640</v>
      </c>
      <c r="G17">
        <v>4.26</v>
      </c>
      <c r="H17">
        <v>6.16</v>
      </c>
      <c r="I17">
        <v>4.46</v>
      </c>
      <c r="J17">
        <v>5.74</v>
      </c>
      <c r="K17">
        <v>4.5999999999999996</v>
      </c>
      <c r="M17">
        <v>8.39</v>
      </c>
      <c r="N17">
        <v>12.08</v>
      </c>
      <c r="O17">
        <v>8.64</v>
      </c>
      <c r="P17">
        <v>11.85</v>
      </c>
      <c r="Q17">
        <v>10.4</v>
      </c>
      <c r="S17">
        <v>16.600000000000001</v>
      </c>
      <c r="T17">
        <v>23.9</v>
      </c>
      <c r="U17">
        <v>17.3</v>
      </c>
      <c r="V17">
        <v>25.13</v>
      </c>
      <c r="W17">
        <v>23.8</v>
      </c>
    </row>
    <row r="18" spans="1:23" x14ac:dyDescent="0.25">
      <c r="A18">
        <v>680</v>
      </c>
      <c r="B18">
        <v>1700</v>
      </c>
      <c r="C18">
        <v>1100</v>
      </c>
      <c r="D18">
        <v>340</v>
      </c>
      <c r="E18">
        <v>680</v>
      </c>
      <c r="G18">
        <v>4.3600000000000003</v>
      </c>
      <c r="H18">
        <v>6.31</v>
      </c>
      <c r="I18">
        <v>4.53</v>
      </c>
      <c r="J18">
        <v>5.88</v>
      </c>
      <c r="K18">
        <v>4.8</v>
      </c>
      <c r="M18">
        <v>8.6300000000000008</v>
      </c>
      <c r="N18">
        <v>12.38</v>
      </c>
      <c r="O18">
        <v>8.77</v>
      </c>
      <c r="P18">
        <v>12.08</v>
      </c>
      <c r="Q18">
        <v>10.9</v>
      </c>
      <c r="S18">
        <v>16.96</v>
      </c>
      <c r="T18">
        <v>24.4</v>
      </c>
      <c r="U18">
        <v>17.600000000000001</v>
      </c>
      <c r="V18">
        <v>25.73</v>
      </c>
      <c r="W18">
        <v>24.3</v>
      </c>
    </row>
    <row r="19" spans="1:23" x14ac:dyDescent="0.25">
      <c r="A19">
        <v>720</v>
      </c>
      <c r="B19">
        <v>1800</v>
      </c>
      <c r="C19">
        <v>1150</v>
      </c>
      <c r="D19">
        <v>360</v>
      </c>
      <c r="E19">
        <v>720</v>
      </c>
      <c r="G19">
        <v>4.4000000000000004</v>
      </c>
      <c r="H19">
        <v>6.45</v>
      </c>
      <c r="I19">
        <v>4.59</v>
      </c>
      <c r="J19">
        <v>5.99</v>
      </c>
      <c r="K19">
        <v>4.9000000000000004</v>
      </c>
      <c r="M19">
        <v>8.82</v>
      </c>
      <c r="N19">
        <v>12.66</v>
      </c>
      <c r="O19">
        <v>8.91</v>
      </c>
      <c r="P19">
        <v>12.31</v>
      </c>
      <c r="Q19">
        <v>11.1</v>
      </c>
      <c r="S19">
        <v>17.239999999999998</v>
      </c>
      <c r="T19">
        <v>24.9</v>
      </c>
      <c r="U19">
        <v>17.899999999999999</v>
      </c>
      <c r="V19">
        <v>26.16</v>
      </c>
      <c r="W19">
        <v>24.7</v>
      </c>
    </row>
    <row r="20" spans="1:23" x14ac:dyDescent="0.25">
      <c r="A20">
        <v>760</v>
      </c>
      <c r="B20">
        <v>1900</v>
      </c>
      <c r="C20">
        <v>1200</v>
      </c>
      <c r="D20">
        <v>380</v>
      </c>
      <c r="E20">
        <v>760</v>
      </c>
      <c r="G20">
        <v>4.47</v>
      </c>
      <c r="H20">
        <v>6.58</v>
      </c>
      <c r="I20">
        <v>4.66</v>
      </c>
      <c r="J20">
        <v>6.12</v>
      </c>
      <c r="K20">
        <v>5.0999999999999996</v>
      </c>
      <c r="M20">
        <v>9.0299999999999994</v>
      </c>
      <c r="N20">
        <v>12.92</v>
      </c>
      <c r="O20">
        <v>9.0299999999999994</v>
      </c>
      <c r="P20">
        <v>12.55</v>
      </c>
      <c r="Q20">
        <v>11.4</v>
      </c>
      <c r="S20">
        <v>17.66</v>
      </c>
      <c r="T20">
        <v>25.5</v>
      </c>
      <c r="U20">
        <v>18.2</v>
      </c>
      <c r="V20">
        <v>26.53</v>
      </c>
      <c r="W20">
        <v>25.2</v>
      </c>
    </row>
    <row r="21" spans="1:23" x14ac:dyDescent="0.25">
      <c r="A21">
        <v>800</v>
      </c>
      <c r="B21">
        <v>2000</v>
      </c>
      <c r="C21">
        <v>1250</v>
      </c>
      <c r="D21">
        <v>400</v>
      </c>
      <c r="E21">
        <v>800</v>
      </c>
      <c r="G21">
        <v>4.6500000000000004</v>
      </c>
      <c r="H21">
        <v>6.7</v>
      </c>
      <c r="I21">
        <v>4.72</v>
      </c>
      <c r="J21">
        <v>6.21</v>
      </c>
      <c r="K21">
        <v>5.2</v>
      </c>
      <c r="M21">
        <v>9.2100000000000009</v>
      </c>
      <c r="N21">
        <v>13.18</v>
      </c>
      <c r="O21">
        <v>9.16</v>
      </c>
      <c r="P21">
        <v>12.77</v>
      </c>
      <c r="Q21">
        <v>11.7</v>
      </c>
      <c r="S21">
        <v>17.760000000000002</v>
      </c>
      <c r="T21">
        <v>25.9</v>
      </c>
      <c r="U21">
        <v>18.3</v>
      </c>
      <c r="V21">
        <v>26.87</v>
      </c>
      <c r="W21">
        <v>26.1</v>
      </c>
    </row>
    <row r="22" spans="1:23" x14ac:dyDescent="0.25">
      <c r="A22">
        <v>840</v>
      </c>
      <c r="B22">
        <v>2100</v>
      </c>
      <c r="C22">
        <v>1300</v>
      </c>
      <c r="D22">
        <v>450</v>
      </c>
      <c r="E22">
        <v>840</v>
      </c>
      <c r="G22">
        <v>4.7</v>
      </c>
      <c r="H22">
        <v>6.81</v>
      </c>
      <c r="I22">
        <v>4.7699999999999996</v>
      </c>
      <c r="J22">
        <v>6.47</v>
      </c>
      <c r="K22">
        <v>5.3</v>
      </c>
      <c r="M22">
        <v>9.35</v>
      </c>
      <c r="N22">
        <v>13.39</v>
      </c>
      <c r="O22">
        <v>9.27</v>
      </c>
      <c r="P22">
        <v>13.21</v>
      </c>
      <c r="Q22">
        <v>12</v>
      </c>
      <c r="S22">
        <v>18.02</v>
      </c>
      <c r="T22">
        <v>26.3</v>
      </c>
      <c r="U22">
        <v>18.600000000000001</v>
      </c>
      <c r="V22">
        <v>27.58</v>
      </c>
      <c r="W22">
        <v>26.1</v>
      </c>
    </row>
    <row r="23" spans="1:23" x14ac:dyDescent="0.25">
      <c r="A23">
        <v>880</v>
      </c>
      <c r="B23">
        <v>2200</v>
      </c>
      <c r="C23">
        <v>1400</v>
      </c>
      <c r="D23">
        <v>500</v>
      </c>
      <c r="E23">
        <v>880</v>
      </c>
      <c r="G23">
        <v>4.74</v>
      </c>
      <c r="H23">
        <v>6.92</v>
      </c>
      <c r="I23">
        <v>4.88</v>
      </c>
      <c r="J23">
        <v>6.68</v>
      </c>
      <c r="K23">
        <v>5.5</v>
      </c>
      <c r="M23">
        <v>9.42</v>
      </c>
      <c r="N23">
        <v>13.6</v>
      </c>
      <c r="O23">
        <v>9.48</v>
      </c>
      <c r="P23">
        <v>13.61</v>
      </c>
      <c r="Q23">
        <v>12</v>
      </c>
      <c r="S23">
        <v>18.62</v>
      </c>
      <c r="T23">
        <v>26.7</v>
      </c>
      <c r="U23">
        <v>19</v>
      </c>
      <c r="V23">
        <v>28.22</v>
      </c>
      <c r="W23">
        <v>26.5</v>
      </c>
    </row>
    <row r="24" spans="1:23" x14ac:dyDescent="0.25">
      <c r="A24">
        <v>920</v>
      </c>
      <c r="B24">
        <v>2300</v>
      </c>
      <c r="C24">
        <v>1500</v>
      </c>
      <c r="D24">
        <v>550</v>
      </c>
      <c r="E24">
        <v>920</v>
      </c>
      <c r="G24">
        <v>4.8099999999999996</v>
      </c>
      <c r="H24">
        <v>7.03</v>
      </c>
      <c r="I24">
        <v>4.96</v>
      </c>
      <c r="J24">
        <v>6.85</v>
      </c>
      <c r="K24">
        <v>5.6</v>
      </c>
      <c r="M24">
        <v>9.76</v>
      </c>
      <c r="N24">
        <v>13.73</v>
      </c>
      <c r="O24">
        <v>9.65</v>
      </c>
      <c r="P24">
        <v>13.96</v>
      </c>
      <c r="Q24">
        <v>12.4</v>
      </c>
      <c r="S24">
        <v>18.73</v>
      </c>
      <c r="T24">
        <v>27.1</v>
      </c>
      <c r="U24">
        <v>19.399999999999999</v>
      </c>
      <c r="V24">
        <v>28.6</v>
      </c>
      <c r="W24">
        <v>26.8</v>
      </c>
    </row>
    <row r="25" spans="1:23" x14ac:dyDescent="0.25">
      <c r="A25">
        <v>960</v>
      </c>
      <c r="B25">
        <v>2400</v>
      </c>
      <c r="C25">
        <v>1600</v>
      </c>
      <c r="D25">
        <v>600</v>
      </c>
      <c r="E25">
        <v>960</v>
      </c>
      <c r="G25">
        <v>4.8499999999999996</v>
      </c>
      <c r="H25">
        <v>7.13</v>
      </c>
      <c r="I25">
        <v>5.0599999999999996</v>
      </c>
      <c r="J25">
        <v>7.01</v>
      </c>
      <c r="K25">
        <v>5.7</v>
      </c>
      <c r="M25">
        <v>9.7799999999999994</v>
      </c>
      <c r="N25">
        <v>13.97</v>
      </c>
      <c r="O25">
        <v>9.81</v>
      </c>
      <c r="P25">
        <v>14.26</v>
      </c>
      <c r="Q25">
        <v>12.6</v>
      </c>
      <c r="S25">
        <v>18.920000000000002</v>
      </c>
      <c r="T25">
        <v>27.4</v>
      </c>
      <c r="U25">
        <v>19.7</v>
      </c>
      <c r="V25">
        <v>29.18</v>
      </c>
      <c r="W25">
        <v>27.2</v>
      </c>
    </row>
    <row r="26" spans="1:23" x14ac:dyDescent="0.25">
      <c r="A26">
        <v>1000</v>
      </c>
      <c r="B26">
        <v>2500</v>
      </c>
      <c r="C26">
        <v>1700</v>
      </c>
      <c r="D26">
        <v>650</v>
      </c>
      <c r="E26">
        <v>1000</v>
      </c>
      <c r="G26">
        <v>4.93</v>
      </c>
      <c r="H26">
        <v>7.22</v>
      </c>
      <c r="I26">
        <v>5.13</v>
      </c>
      <c r="J26">
        <v>7.14</v>
      </c>
      <c r="K26">
        <v>5.7</v>
      </c>
      <c r="M26">
        <v>9.92</v>
      </c>
      <c r="N26">
        <v>14.16</v>
      </c>
      <c r="O26">
        <v>9.9700000000000006</v>
      </c>
      <c r="P26">
        <v>14.54</v>
      </c>
      <c r="Q26">
        <v>12.6</v>
      </c>
      <c r="S26">
        <v>19.28</v>
      </c>
      <c r="T26">
        <v>27.7</v>
      </c>
      <c r="U26">
        <v>20</v>
      </c>
      <c r="V26">
        <v>29.68</v>
      </c>
      <c r="W26">
        <v>27.3</v>
      </c>
    </row>
    <row r="27" spans="1:23" x14ac:dyDescent="0.25">
      <c r="A27">
        <v>1040</v>
      </c>
      <c r="B27">
        <v>2600</v>
      </c>
      <c r="C27">
        <v>1800</v>
      </c>
      <c r="D27">
        <v>700</v>
      </c>
      <c r="E27">
        <v>1040</v>
      </c>
      <c r="G27">
        <v>4.97</v>
      </c>
      <c r="H27">
        <v>7.31</v>
      </c>
      <c r="I27">
        <v>5.19</v>
      </c>
      <c r="J27">
        <v>7.27</v>
      </c>
      <c r="K27">
        <v>5.8</v>
      </c>
      <c r="M27">
        <v>10</v>
      </c>
      <c r="N27">
        <v>14.35</v>
      </c>
      <c r="O27">
        <v>10.11</v>
      </c>
      <c r="P27">
        <v>14.77</v>
      </c>
      <c r="Q27">
        <v>12.6</v>
      </c>
      <c r="S27">
        <v>18.25</v>
      </c>
      <c r="T27">
        <v>28.2</v>
      </c>
      <c r="U27">
        <v>20.3</v>
      </c>
      <c r="V27">
        <v>30.15</v>
      </c>
      <c r="W27">
        <v>27.9</v>
      </c>
    </row>
    <row r="28" spans="1:23" x14ac:dyDescent="0.25">
      <c r="A28">
        <v>1080</v>
      </c>
      <c r="B28">
        <v>2700</v>
      </c>
      <c r="C28">
        <v>1900</v>
      </c>
      <c r="D28">
        <v>750</v>
      </c>
      <c r="E28">
        <v>1080</v>
      </c>
      <c r="G28">
        <v>5</v>
      </c>
      <c r="H28">
        <v>7.4</v>
      </c>
      <c r="I28">
        <v>5.26</v>
      </c>
      <c r="J28">
        <v>7.37</v>
      </c>
      <c r="K28">
        <v>5.8</v>
      </c>
      <c r="M28">
        <v>10.039999999999999</v>
      </c>
      <c r="N28">
        <v>14.5</v>
      </c>
      <c r="O28">
        <v>10.24</v>
      </c>
      <c r="P28">
        <v>14.97</v>
      </c>
      <c r="Q28">
        <v>12.8</v>
      </c>
      <c r="S28">
        <v>19.7</v>
      </c>
      <c r="T28">
        <v>28.5</v>
      </c>
      <c r="U28">
        <v>20.5</v>
      </c>
      <c r="V28">
        <v>30.65</v>
      </c>
      <c r="W28">
        <v>28.2</v>
      </c>
    </row>
    <row r="29" spans="1:23" x14ac:dyDescent="0.25">
      <c r="A29">
        <v>1120</v>
      </c>
      <c r="B29">
        <v>2800</v>
      </c>
      <c r="C29">
        <v>2000</v>
      </c>
      <c r="D29">
        <v>800</v>
      </c>
      <c r="E29">
        <v>1120</v>
      </c>
      <c r="G29">
        <v>5.13</v>
      </c>
      <c r="H29">
        <v>7.48</v>
      </c>
      <c r="I29">
        <v>5.31</v>
      </c>
      <c r="J29">
        <v>7.47</v>
      </c>
      <c r="K29">
        <v>5.9</v>
      </c>
      <c r="M29">
        <v>10.17</v>
      </c>
      <c r="N29">
        <v>14.65</v>
      </c>
      <c r="O29">
        <v>10.32</v>
      </c>
      <c r="P29">
        <v>15.16</v>
      </c>
      <c r="Q29">
        <v>13.1</v>
      </c>
      <c r="S29">
        <v>19.93</v>
      </c>
      <c r="T29">
        <v>28.8</v>
      </c>
      <c r="U29">
        <v>20.9</v>
      </c>
      <c r="V29">
        <v>30.95</v>
      </c>
      <c r="W29">
        <v>28.5</v>
      </c>
    </row>
    <row r="30" spans="1:23" x14ac:dyDescent="0.25">
      <c r="A30">
        <v>1160</v>
      </c>
      <c r="B30">
        <v>2900</v>
      </c>
      <c r="C30">
        <v>2100</v>
      </c>
      <c r="D30">
        <v>850</v>
      </c>
      <c r="E30">
        <v>1160</v>
      </c>
      <c r="G30">
        <v>5.19</v>
      </c>
      <c r="H30">
        <v>7.55</v>
      </c>
      <c r="I30">
        <v>5.38</v>
      </c>
      <c r="J30">
        <v>7.56</v>
      </c>
      <c r="K30">
        <v>6.1</v>
      </c>
      <c r="M30">
        <v>10.199999999999999</v>
      </c>
      <c r="N30">
        <v>14.82</v>
      </c>
      <c r="O30">
        <v>10.45</v>
      </c>
      <c r="P30">
        <v>15.31</v>
      </c>
      <c r="Q30">
        <v>13.3</v>
      </c>
      <c r="S30">
        <v>19.88</v>
      </c>
      <c r="T30">
        <v>29.1</v>
      </c>
      <c r="U30">
        <v>21</v>
      </c>
      <c r="V30">
        <v>31.22</v>
      </c>
      <c r="W30">
        <v>29.1</v>
      </c>
    </row>
    <row r="31" spans="1:23" x14ac:dyDescent="0.25">
      <c r="A31">
        <v>1200</v>
      </c>
      <c r="B31">
        <v>3000</v>
      </c>
      <c r="C31">
        <v>2200</v>
      </c>
      <c r="D31">
        <v>900</v>
      </c>
      <c r="E31">
        <v>1200</v>
      </c>
      <c r="G31">
        <v>5.2</v>
      </c>
      <c r="H31">
        <v>7.61</v>
      </c>
      <c r="I31">
        <v>5.43</v>
      </c>
      <c r="J31">
        <v>7.65</v>
      </c>
      <c r="K31">
        <v>6.2</v>
      </c>
      <c r="M31">
        <v>10.29</v>
      </c>
      <c r="N31">
        <v>14.89</v>
      </c>
      <c r="O31">
        <v>10.57</v>
      </c>
      <c r="P31">
        <v>15.46</v>
      </c>
      <c r="Q31">
        <v>13.3</v>
      </c>
      <c r="S31">
        <v>20.149999999999999</v>
      </c>
      <c r="T31">
        <v>29.4</v>
      </c>
      <c r="U31">
        <v>21.2</v>
      </c>
      <c r="V31">
        <v>31.54</v>
      </c>
      <c r="W31">
        <v>28.5</v>
      </c>
    </row>
  </sheetData>
  <mergeCells count="4">
    <mergeCell ref="A1:E1"/>
    <mergeCell ref="G1:K1"/>
    <mergeCell ref="M1:Q1"/>
    <mergeCell ref="S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2" sqref="C22"/>
    </sheetView>
  </sheetViews>
  <sheetFormatPr defaultRowHeight="15" x14ac:dyDescent="0.25"/>
  <sheetData>
    <row r="1" spans="2:5" x14ac:dyDescent="0.25">
      <c r="B1" t="s">
        <v>20</v>
      </c>
      <c r="C1" t="s">
        <v>19</v>
      </c>
      <c r="D1" t="s">
        <v>21</v>
      </c>
      <c r="E1" t="s">
        <v>22</v>
      </c>
    </row>
    <row r="2" spans="2:5" x14ac:dyDescent="0.25">
      <c r="B2" s="2">
        <v>4.3030000000000004E-3</v>
      </c>
      <c r="C2" s="2">
        <v>9.1170000000000001E-3</v>
      </c>
      <c r="D2" s="2">
        <v>1.15E-2</v>
      </c>
      <c r="E2" s="2">
        <v>2.3939999999999999E-2</v>
      </c>
    </row>
    <row r="3" spans="2:5" x14ac:dyDescent="0.25">
      <c r="B3" s="2">
        <v>4.5059999999999996E-3</v>
      </c>
      <c r="C3" s="2">
        <v>9.0740000000000005E-3</v>
      </c>
      <c r="D3" s="2">
        <v>1.1509999999999999E-2</v>
      </c>
      <c r="E3" s="2">
        <v>2.35E-2</v>
      </c>
    </row>
    <row r="4" spans="2:5" x14ac:dyDescent="0.25">
      <c r="B4" s="2">
        <v>5.3010000000000002E-3</v>
      </c>
      <c r="C4" s="2">
        <v>9.0379999999999992E-3</v>
      </c>
      <c r="D4" s="2">
        <v>1.1520000000000001E-2</v>
      </c>
      <c r="E4" s="2">
        <v>2.3199999999999998E-2</v>
      </c>
    </row>
    <row r="5" spans="2:5" x14ac:dyDescent="0.25">
      <c r="B5" s="2">
        <v>7.9839999999999998E-3</v>
      </c>
      <c r="C5" s="2">
        <v>9.0910000000000001E-3</v>
      </c>
      <c r="D5" s="2">
        <v>1.1509999999999999E-2</v>
      </c>
      <c r="E5" s="2">
        <v>2.3259999999999999E-2</v>
      </c>
    </row>
    <row r="6" spans="2:5" x14ac:dyDescent="0.25">
      <c r="B6" s="2">
        <v>5.3330000000000001E-3</v>
      </c>
      <c r="C6" s="2">
        <v>8.9219999999999994E-3</v>
      </c>
      <c r="D6" s="2">
        <v>1.1509999999999999E-2</v>
      </c>
      <c r="E6" s="2">
        <v>2.3099999999999999E-2</v>
      </c>
    </row>
    <row r="7" spans="2:5" x14ac:dyDescent="0.25">
      <c r="B7" s="2">
        <v>8.0739999999999996E-3</v>
      </c>
      <c r="C7" s="2">
        <v>8.9759999999999996E-3</v>
      </c>
      <c r="D7" s="2">
        <v>1.1520000000000001E-2</v>
      </c>
      <c r="E7" s="2">
        <v>0.02</v>
      </c>
    </row>
    <row r="8" spans="2:5" x14ac:dyDescent="0.25">
      <c r="B8" s="2">
        <v>7.9660000000000009E-3</v>
      </c>
      <c r="C8" s="2">
        <v>8.7010000000000004E-3</v>
      </c>
      <c r="D8" s="2">
        <v>1.7010000000000001E-2</v>
      </c>
      <c r="E8" s="2">
        <v>2.017E-2</v>
      </c>
    </row>
    <row r="9" spans="2:5" x14ac:dyDescent="0.25">
      <c r="B9" s="2">
        <v>7.4060000000000003E-3</v>
      </c>
      <c r="C9" s="2">
        <v>7.7530000000000003E-3</v>
      </c>
      <c r="D9" s="2">
        <v>1.7010000000000001E-2</v>
      </c>
      <c r="E9" s="2">
        <v>2.0119999999999999E-2</v>
      </c>
    </row>
    <row r="10" spans="2:5" x14ac:dyDescent="0.25">
      <c r="C10" s="2">
        <v>7.6569999999999997E-3</v>
      </c>
      <c r="D10" s="2">
        <v>1.7049999999999999E-2</v>
      </c>
      <c r="E10" s="2">
        <v>1.9970000000000002E-2</v>
      </c>
    </row>
    <row r="11" spans="2:5" x14ac:dyDescent="0.25">
      <c r="C11" s="2">
        <v>7.5579999999999996E-3</v>
      </c>
      <c r="D11" s="2">
        <v>1.6070000000000001E-2</v>
      </c>
      <c r="E11" s="2">
        <v>2.0029999999999999E-2</v>
      </c>
    </row>
    <row r="12" spans="2:5" x14ac:dyDescent="0.25">
      <c r="C12" s="2">
        <v>7.1609999999999998E-3</v>
      </c>
      <c r="D12" s="2">
        <v>1.6129999999999999E-2</v>
      </c>
      <c r="E12" s="2">
        <v>3.73E-2</v>
      </c>
    </row>
    <row r="13" spans="2:5" x14ac:dyDescent="0.25">
      <c r="C13" s="2">
        <v>6.3E-3</v>
      </c>
      <c r="D13" s="2">
        <v>1.617E-2</v>
      </c>
      <c r="E13" s="2">
        <v>3.7519999999999998E-2</v>
      </c>
    </row>
    <row r="14" spans="2:5" x14ac:dyDescent="0.25">
      <c r="C14" s="2">
        <v>7.541E-3</v>
      </c>
      <c r="D14" s="2">
        <v>1.617E-2</v>
      </c>
      <c r="E14" s="2">
        <v>3.7249999999999998E-2</v>
      </c>
    </row>
    <row r="15" spans="2:5" x14ac:dyDescent="0.25">
      <c r="C15" s="2">
        <v>6.718E-3</v>
      </c>
      <c r="D15" s="2">
        <v>1.6219999999999998E-2</v>
      </c>
      <c r="E15" s="2">
        <v>3.7159999999999999E-2</v>
      </c>
    </row>
    <row r="18" spans="1:5" x14ac:dyDescent="0.25">
      <c r="A18" t="s">
        <v>23</v>
      </c>
      <c r="B18" s="2">
        <f>AVERAGE(B2:B16)</f>
        <v>6.3591250000000011E-3</v>
      </c>
      <c r="C18" s="2">
        <f>AVERAGE(C2:C15)</f>
        <v>8.114785714285715E-3</v>
      </c>
      <c r="D18" s="2">
        <f t="shared" ref="D18:E18" si="0">AVERAGE(D2:D16)</f>
        <v>1.4349999999999998E-2</v>
      </c>
      <c r="E18" s="2">
        <f t="shared" si="0"/>
        <v>2.6179999999999998E-2</v>
      </c>
    </row>
    <row r="19" spans="1:5" x14ac:dyDescent="0.25">
      <c r="A19" t="s">
        <v>24</v>
      </c>
      <c r="B19" s="2">
        <f>MAX(B2:B16)</f>
        <v>8.0739999999999996E-3</v>
      </c>
      <c r="C19" s="2">
        <f>MAX(C2:C15)</f>
        <v>9.1170000000000001E-3</v>
      </c>
      <c r="D19" s="2">
        <f t="shared" ref="D19:E19" si="1">MAX(D2:D16)</f>
        <v>1.7049999999999999E-2</v>
      </c>
      <c r="E19" s="2">
        <f t="shared" si="1"/>
        <v>3.7519999999999998E-2</v>
      </c>
    </row>
    <row r="20" spans="1:5" x14ac:dyDescent="0.25">
      <c r="A20" t="s">
        <v>25</v>
      </c>
      <c r="B20" s="2">
        <f>MIN(B2:B16)</f>
        <v>4.3030000000000004E-3</v>
      </c>
      <c r="C20" s="2">
        <f>MIN(C2:C15)</f>
        <v>6.3E-3</v>
      </c>
      <c r="D20" s="2">
        <f t="shared" ref="D20:E20" si="2">MIN(D2:D16)</f>
        <v>1.15E-2</v>
      </c>
      <c r="E20" s="2">
        <f t="shared" si="2"/>
        <v>1.9970000000000002E-2</v>
      </c>
    </row>
    <row r="21" spans="1:5" x14ac:dyDescent="0.25">
      <c r="A21" t="s">
        <v>26</v>
      </c>
      <c r="B21" s="2">
        <f>B19-B18</f>
        <v>1.7148749999999985E-3</v>
      </c>
      <c r="C21" s="2">
        <f t="shared" ref="C21:E21" si="3">C19-C18</f>
        <v>1.0022142857142851E-3</v>
      </c>
      <c r="D21" s="2">
        <f t="shared" si="3"/>
        <v>2.700000000000001E-3</v>
      </c>
      <c r="E21" s="2">
        <f t="shared" si="3"/>
        <v>1.1339999999999999E-2</v>
      </c>
    </row>
    <row r="22" spans="1:5" x14ac:dyDescent="0.25">
      <c r="A22" t="s">
        <v>27</v>
      </c>
      <c r="B22" s="2">
        <f>B18-B20</f>
        <v>2.0561250000000007E-3</v>
      </c>
      <c r="C22" s="2">
        <f t="shared" ref="C22:E22" si="4">C18-C20</f>
        <v>1.814785714285715E-3</v>
      </c>
      <c r="D22" s="2">
        <f t="shared" si="4"/>
        <v>2.8499999999999984E-3</v>
      </c>
      <c r="E22" s="2">
        <f t="shared" si="4"/>
        <v>6.2099999999999968E-3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" sqref="D2:D6"/>
    </sheetView>
  </sheetViews>
  <sheetFormatPr defaultRowHeight="15" x14ac:dyDescent="0.25"/>
  <sheetData>
    <row r="1" spans="1:4" x14ac:dyDescent="0.25">
      <c r="A1" t="s">
        <v>33</v>
      </c>
      <c r="B1" t="s">
        <v>36</v>
      </c>
      <c r="C1" t="s">
        <v>37</v>
      </c>
      <c r="D1" t="s">
        <v>38</v>
      </c>
    </row>
    <row r="2" spans="1:4" x14ac:dyDescent="0.25">
      <c r="A2">
        <v>91</v>
      </c>
      <c r="B2">
        <v>4.25</v>
      </c>
      <c r="C2">
        <v>-135.75</v>
      </c>
      <c r="D2">
        <v>2.75</v>
      </c>
    </row>
    <row r="3" spans="1:4" x14ac:dyDescent="0.25">
      <c r="A3">
        <v>88.5</v>
      </c>
      <c r="B3">
        <v>4.625</v>
      </c>
      <c r="C3">
        <v>-134.375</v>
      </c>
      <c r="D3">
        <v>6.375</v>
      </c>
    </row>
    <row r="4" spans="1:4" x14ac:dyDescent="0.25">
      <c r="A4">
        <v>86</v>
      </c>
      <c r="B4">
        <v>7</v>
      </c>
      <c r="C4">
        <v>-138</v>
      </c>
      <c r="D4">
        <v>7</v>
      </c>
    </row>
    <row r="5" spans="1:4" x14ac:dyDescent="0.25">
      <c r="A5">
        <v>83.5</v>
      </c>
      <c r="B5">
        <v>5.25</v>
      </c>
      <c r="C5">
        <v>-137.75</v>
      </c>
      <c r="D5">
        <v>5.75</v>
      </c>
    </row>
    <row r="6" spans="1:4" x14ac:dyDescent="0.25">
      <c r="A6">
        <v>81</v>
      </c>
      <c r="B6">
        <v>2.5714285710000002</v>
      </c>
      <c r="C6">
        <v>-138.42857140000001</v>
      </c>
      <c r="D6">
        <v>8.4285714289999998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:G6"/>
    </sheetView>
  </sheetViews>
  <sheetFormatPr defaultRowHeight="15" x14ac:dyDescent="0.25"/>
  <sheetData>
    <row r="1" spans="1:7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</row>
    <row r="2" spans="1:7" x14ac:dyDescent="0.25">
      <c r="A2" s="2">
        <v>1.62E+18</v>
      </c>
      <c r="B2" s="2">
        <v>7.3999999999999996E-5</v>
      </c>
      <c r="C2" s="2">
        <v>-1.59E+19</v>
      </c>
      <c r="D2">
        <v>1.3899999999999999E-2</v>
      </c>
      <c r="E2">
        <v>91</v>
      </c>
      <c r="F2" s="2">
        <v>9.32E+17</v>
      </c>
      <c r="G2" s="2">
        <v>8.6000000000000003E-5</v>
      </c>
    </row>
    <row r="3" spans="1:7" x14ac:dyDescent="0.25">
      <c r="A3" s="2">
        <v>2.23E+18</v>
      </c>
      <c r="B3">
        <v>4.9399999999999997E-4</v>
      </c>
      <c r="C3" s="2">
        <v>-1.5E+19</v>
      </c>
      <c r="D3">
        <v>9.3399999999999993E-3</v>
      </c>
      <c r="E3">
        <v>88.5</v>
      </c>
      <c r="F3" s="2">
        <v>1.83E+18</v>
      </c>
      <c r="G3">
        <v>4.9399999999999997E-4</v>
      </c>
    </row>
    <row r="4" spans="1:7" x14ac:dyDescent="0.25">
      <c r="A4" s="2">
        <v>1.09E+18</v>
      </c>
      <c r="B4">
        <v>6.0599999999999998E-4</v>
      </c>
      <c r="C4" s="2">
        <v>-1.43E+19</v>
      </c>
      <c r="D4">
        <v>9.9699999999999997E-3</v>
      </c>
      <c r="E4">
        <v>86</v>
      </c>
      <c r="F4" s="2">
        <v>8.5E+17</v>
      </c>
      <c r="G4">
        <v>6.1399999999999996E-4</v>
      </c>
    </row>
    <row r="5" spans="1:7" x14ac:dyDescent="0.25">
      <c r="A5" s="2">
        <v>3.42E+18</v>
      </c>
      <c r="B5">
        <v>1.14E-3</v>
      </c>
      <c r="C5" s="2">
        <v>-7.76E+18</v>
      </c>
      <c r="D5">
        <v>1.3299999999999999E-2</v>
      </c>
      <c r="E5">
        <v>83.5</v>
      </c>
      <c r="F5" s="2">
        <v>1.99E+18</v>
      </c>
      <c r="G5">
        <v>6.9300000000000004E-4</v>
      </c>
    </row>
    <row r="6" spans="1:7" x14ac:dyDescent="0.25">
      <c r="A6" s="2">
        <v>2E+18</v>
      </c>
      <c r="B6">
        <v>1.0399999999999999E-3</v>
      </c>
      <c r="C6" s="2">
        <v>-1.21E+19</v>
      </c>
      <c r="D6">
        <v>2.0500000000000001E-2</v>
      </c>
      <c r="E6">
        <v>81</v>
      </c>
      <c r="F6" s="2">
        <v>2.88E+18</v>
      </c>
      <c r="G6">
        <v>1.0300000000000001E-3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:G6"/>
    </sheetView>
  </sheetViews>
  <sheetFormatPr defaultRowHeight="15" x14ac:dyDescent="0.25"/>
  <sheetData>
    <row r="1" spans="1:7" x14ac:dyDescent="0.25">
      <c r="A1" t="s">
        <v>39</v>
      </c>
      <c r="B1" t="s">
        <v>40</v>
      </c>
      <c r="C1" t="s">
        <v>41</v>
      </c>
      <c r="D1" t="s">
        <v>42</v>
      </c>
      <c r="E1" t="s">
        <v>33</v>
      </c>
      <c r="F1" t="s">
        <v>43</v>
      </c>
      <c r="G1" t="s">
        <v>44</v>
      </c>
    </row>
    <row r="2" spans="1:7" x14ac:dyDescent="0.25">
      <c r="A2">
        <v>1225.5</v>
      </c>
      <c r="B2">
        <v>54.5</v>
      </c>
      <c r="C2">
        <v>55.25</v>
      </c>
      <c r="D2">
        <v>1014.25</v>
      </c>
      <c r="E2">
        <v>91</v>
      </c>
      <c r="F2">
        <v>52.5</v>
      </c>
      <c r="G2">
        <v>42.75</v>
      </c>
    </row>
    <row r="3" spans="1:7" x14ac:dyDescent="0.25">
      <c r="A3">
        <v>1073.625</v>
      </c>
      <c r="B3">
        <v>179.625</v>
      </c>
      <c r="C3">
        <v>127.125</v>
      </c>
      <c r="D3">
        <v>839.125</v>
      </c>
      <c r="E3">
        <v>88.5</v>
      </c>
      <c r="F3">
        <v>256.375</v>
      </c>
      <c r="G3">
        <v>111.875</v>
      </c>
    </row>
    <row r="4" spans="1:7" x14ac:dyDescent="0.25">
      <c r="A4">
        <v>2798.25</v>
      </c>
      <c r="B4">
        <v>174.25</v>
      </c>
      <c r="C4">
        <v>83.25</v>
      </c>
      <c r="D4">
        <v>1583.25</v>
      </c>
      <c r="E4">
        <v>86</v>
      </c>
      <c r="F4">
        <v>142.75</v>
      </c>
      <c r="G4">
        <v>94.75</v>
      </c>
    </row>
    <row r="5" spans="1:7" x14ac:dyDescent="0.25">
      <c r="A5">
        <v>6584.5</v>
      </c>
      <c r="B5">
        <v>712.5</v>
      </c>
      <c r="C5">
        <v>246.25</v>
      </c>
      <c r="D5">
        <v>3164.25</v>
      </c>
      <c r="E5">
        <v>83.5</v>
      </c>
      <c r="F5">
        <v>1008.5</v>
      </c>
      <c r="G5">
        <v>203.75</v>
      </c>
    </row>
    <row r="6" spans="1:7" x14ac:dyDescent="0.25">
      <c r="A6">
        <v>13265</v>
      </c>
      <c r="B6">
        <v>3375</v>
      </c>
      <c r="C6">
        <v>605</v>
      </c>
      <c r="D6">
        <v>4423</v>
      </c>
      <c r="E6">
        <v>81</v>
      </c>
      <c r="F6">
        <v>2635</v>
      </c>
      <c r="G6">
        <v>1073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" sqref="E1"/>
    </sheetView>
  </sheetViews>
  <sheetFormatPr defaultRowHeight="15" x14ac:dyDescent="0.25"/>
  <sheetData>
    <row r="1" spans="1:4" x14ac:dyDescent="0.25">
      <c r="A1" t="s">
        <v>32</v>
      </c>
      <c r="B1" t="s">
        <v>35</v>
      </c>
      <c r="C1" t="s">
        <v>30</v>
      </c>
      <c r="D1" t="s">
        <v>33</v>
      </c>
    </row>
    <row r="2" spans="1:4" x14ac:dyDescent="0.25">
      <c r="A2">
        <v>6.2600000000000003E-2</v>
      </c>
      <c r="B2">
        <v>1.3599999999999999E-2</v>
      </c>
      <c r="C2">
        <v>3.3399999999999999E-2</v>
      </c>
      <c r="D2">
        <v>81</v>
      </c>
    </row>
    <row r="3" spans="1:4" x14ac:dyDescent="0.25">
      <c r="A3">
        <v>2.1499999999999998E-2</v>
      </c>
      <c r="B3">
        <v>2.75E-2</v>
      </c>
      <c r="C3">
        <v>1.04E-2</v>
      </c>
      <c r="D3">
        <v>83.5</v>
      </c>
    </row>
    <row r="4" spans="1:4" x14ac:dyDescent="0.25">
      <c r="A4">
        <v>3.5699999999999998E-3</v>
      </c>
      <c r="B4">
        <v>5.7799999999999995E-4</v>
      </c>
      <c r="C4">
        <v>3.0899999999999998E-4</v>
      </c>
      <c r="D4">
        <v>86</v>
      </c>
    </row>
    <row r="5" spans="1:4" x14ac:dyDescent="0.25">
      <c r="A5">
        <v>8.9099999999999995E-3</v>
      </c>
      <c r="B5">
        <v>8.7799999999999996E-3</v>
      </c>
      <c r="C5">
        <v>7.5799999999999999E-3</v>
      </c>
      <c r="D5">
        <v>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2" sqref="K2:K6"/>
    </sheetView>
  </sheetViews>
  <sheetFormatPr defaultRowHeight="15" x14ac:dyDescent="0.25"/>
  <sheetData>
    <row r="1" spans="1:11" x14ac:dyDescent="0.25">
      <c r="A1" t="s">
        <v>29</v>
      </c>
      <c r="B1" t="s">
        <v>30</v>
      </c>
      <c r="C1" t="s">
        <v>31</v>
      </c>
      <c r="D1" t="s">
        <v>32</v>
      </c>
      <c r="E1" t="s">
        <v>45</v>
      </c>
      <c r="F1" t="s">
        <v>34</v>
      </c>
      <c r="G1" t="s">
        <v>35</v>
      </c>
      <c r="H1" t="s">
        <v>46</v>
      </c>
      <c r="I1" t="s">
        <v>47</v>
      </c>
      <c r="J1" t="s">
        <v>36</v>
      </c>
      <c r="K1" t="s">
        <v>38</v>
      </c>
    </row>
    <row r="2" spans="1:11" x14ac:dyDescent="0.25">
      <c r="A2" s="2">
        <v>2120000000000000</v>
      </c>
      <c r="B2">
        <v>125</v>
      </c>
      <c r="C2">
        <v>-533000000000000</v>
      </c>
      <c r="D2">
        <v>351</v>
      </c>
      <c r="E2">
        <v>150</v>
      </c>
      <c r="F2">
        <v>522000000000000</v>
      </c>
      <c r="G2">
        <v>191</v>
      </c>
      <c r="H2">
        <v>150</v>
      </c>
      <c r="I2">
        <v>-114.2857143</v>
      </c>
      <c r="J2">
        <v>23.714285709999999</v>
      </c>
      <c r="K2">
        <v>9.2857142859999993</v>
      </c>
    </row>
    <row r="3" spans="1:11" x14ac:dyDescent="0.25">
      <c r="A3" s="2">
        <v>1.42E+16</v>
      </c>
      <c r="B3">
        <v>0.71599999999999997</v>
      </c>
      <c r="C3" s="2">
        <v>-1.36E+16</v>
      </c>
      <c r="D3">
        <v>7.78</v>
      </c>
      <c r="E3">
        <v>175</v>
      </c>
      <c r="F3" s="2">
        <v>7610000000000000</v>
      </c>
      <c r="G3">
        <v>0.71399999999999997</v>
      </c>
      <c r="H3">
        <v>175</v>
      </c>
      <c r="I3">
        <v>-144.75</v>
      </c>
      <c r="J3">
        <v>4.25</v>
      </c>
      <c r="K3">
        <v>2.75</v>
      </c>
    </row>
    <row r="4" spans="1:11" x14ac:dyDescent="0.25">
      <c r="A4" s="2">
        <v>8.65E+17</v>
      </c>
      <c r="B4">
        <v>4.4999999999999998E-2</v>
      </c>
      <c r="C4" s="2">
        <v>-3.88E+17</v>
      </c>
      <c r="D4">
        <v>0.35699999999999998</v>
      </c>
      <c r="E4">
        <v>200</v>
      </c>
      <c r="F4" s="2">
        <v>3.07E+17</v>
      </c>
      <c r="G4">
        <v>4.5999999999999999E-2</v>
      </c>
      <c r="H4">
        <v>200</v>
      </c>
      <c r="I4">
        <v>-135.5</v>
      </c>
      <c r="J4">
        <v>6.5</v>
      </c>
      <c r="K4">
        <v>6.5</v>
      </c>
    </row>
    <row r="5" spans="1:11" x14ac:dyDescent="0.25">
      <c r="A5" s="2">
        <v>1.19E+19</v>
      </c>
      <c r="B5">
        <v>2.49E-3</v>
      </c>
      <c r="C5" s="2">
        <v>-7.74E+18</v>
      </c>
      <c r="D5">
        <v>2.58E-2</v>
      </c>
      <c r="E5">
        <v>225</v>
      </c>
      <c r="F5" s="2">
        <v>6.58E+18</v>
      </c>
      <c r="G5">
        <v>2.5999999999999999E-3</v>
      </c>
      <c r="H5">
        <v>225</v>
      </c>
      <c r="I5">
        <v>-143.875</v>
      </c>
      <c r="J5">
        <v>3.125</v>
      </c>
      <c r="K5">
        <v>6.875</v>
      </c>
    </row>
    <row r="6" spans="1:11" x14ac:dyDescent="0.25">
      <c r="A6" s="2">
        <v>1.09E+18</v>
      </c>
      <c r="B6">
        <v>6.0599999999999998E-4</v>
      </c>
      <c r="C6" s="2">
        <v>-1.43E+19</v>
      </c>
      <c r="D6">
        <v>9.9699999999999997E-3</v>
      </c>
      <c r="E6">
        <v>250</v>
      </c>
      <c r="F6" s="2">
        <v>8.5E+17</v>
      </c>
      <c r="G6">
        <v>6.1399999999999996E-4</v>
      </c>
      <c r="H6">
        <v>250</v>
      </c>
      <c r="I6">
        <v>-138.42857140000001</v>
      </c>
      <c r="J6">
        <v>2.5714285710000002</v>
      </c>
      <c r="K6">
        <v>8.4285714289999998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2" sqref="K2:K6"/>
    </sheetView>
  </sheetViews>
  <sheetFormatPr defaultRowHeight="15" x14ac:dyDescent="0.25"/>
  <sheetData>
    <row r="1" spans="1:11" x14ac:dyDescent="0.25">
      <c r="A1" t="s">
        <v>29</v>
      </c>
      <c r="B1" t="s">
        <v>30</v>
      </c>
      <c r="C1" t="s">
        <v>31</v>
      </c>
      <c r="D1" t="s">
        <v>32</v>
      </c>
      <c r="E1" t="s">
        <v>45</v>
      </c>
      <c r="F1" t="s">
        <v>34</v>
      </c>
      <c r="G1" t="s">
        <v>35</v>
      </c>
      <c r="H1" t="s">
        <v>46</v>
      </c>
      <c r="I1" t="s">
        <v>48</v>
      </c>
      <c r="J1" t="s">
        <v>36</v>
      </c>
      <c r="K1" t="s">
        <v>38</v>
      </c>
    </row>
    <row r="2" spans="1:11" x14ac:dyDescent="0.25">
      <c r="A2" s="2">
        <v>1.64E+17</v>
      </c>
      <c r="B2">
        <v>7.8700000000000006E-2</v>
      </c>
      <c r="C2" s="2">
        <v>2.43E+17</v>
      </c>
      <c r="D2">
        <v>0.85499999999999998</v>
      </c>
      <c r="E2">
        <v>150</v>
      </c>
      <c r="F2" s="2">
        <v>3.37E+17</v>
      </c>
      <c r="G2">
        <v>9.6600000000000005E-2</v>
      </c>
      <c r="H2">
        <v>150</v>
      </c>
      <c r="I2">
        <v>99</v>
      </c>
      <c r="J2">
        <v>2</v>
      </c>
      <c r="K2">
        <v>2</v>
      </c>
    </row>
    <row r="3" spans="1:11" x14ac:dyDescent="0.25">
      <c r="A3" s="2">
        <v>2.05E+17</v>
      </c>
      <c r="B3">
        <v>4.8000000000000001E-2</v>
      </c>
      <c r="C3" s="2">
        <v>2.5E+17</v>
      </c>
      <c r="D3">
        <v>0.51200000000000001</v>
      </c>
      <c r="E3">
        <v>175</v>
      </c>
      <c r="F3" s="2">
        <v>2.67E+17</v>
      </c>
      <c r="G3">
        <v>4.0599999999999997E-2</v>
      </c>
      <c r="H3">
        <v>175</v>
      </c>
      <c r="I3">
        <v>107.16666669999999</v>
      </c>
      <c r="J3">
        <v>6.1666666670000003</v>
      </c>
      <c r="K3">
        <v>1.8333333329999999</v>
      </c>
    </row>
    <row r="4" spans="1:11" x14ac:dyDescent="0.25">
      <c r="A4" s="2">
        <v>8.73E+17</v>
      </c>
      <c r="B4">
        <v>4.8300000000000003E-2</v>
      </c>
      <c r="C4" s="2">
        <v>9.85E+17</v>
      </c>
      <c r="D4">
        <v>0.22600000000000001</v>
      </c>
      <c r="E4">
        <v>200</v>
      </c>
      <c r="F4" s="2">
        <v>2.21E+18</v>
      </c>
      <c r="G4">
        <v>5.0099999999999999E-2</v>
      </c>
      <c r="H4">
        <v>200</v>
      </c>
      <c r="I4">
        <v>106.66666669999999</v>
      </c>
      <c r="J4">
        <v>3.6666666669999999</v>
      </c>
      <c r="K4">
        <v>4.3333333329999997</v>
      </c>
    </row>
    <row r="5" spans="1:11" x14ac:dyDescent="0.25">
      <c r="A5" s="2">
        <v>2.09E+18</v>
      </c>
      <c r="B5">
        <v>2.96E-3</v>
      </c>
      <c r="C5" s="2">
        <v>2.42E+18</v>
      </c>
      <c r="D5">
        <v>5.3499999999999999E-2</v>
      </c>
      <c r="E5">
        <v>225</v>
      </c>
      <c r="F5" s="2">
        <v>6.62E+18</v>
      </c>
      <c r="G5">
        <v>2.8800000000000002E-3</v>
      </c>
      <c r="H5">
        <v>225</v>
      </c>
      <c r="I5">
        <v>111.16666669999999</v>
      </c>
      <c r="J5">
        <v>4.1666666670000003</v>
      </c>
      <c r="K5">
        <v>4.8333333329999997</v>
      </c>
    </row>
    <row r="6" spans="1:11" x14ac:dyDescent="0.25">
      <c r="A6" s="2">
        <v>2.13E+19</v>
      </c>
      <c r="B6">
        <v>3.0899999999999998E-4</v>
      </c>
      <c r="C6" s="2">
        <v>2.47E+19</v>
      </c>
      <c r="D6">
        <v>3.5699999999999998E-3</v>
      </c>
      <c r="E6">
        <v>250</v>
      </c>
      <c r="F6" s="2">
        <v>3.39E+19</v>
      </c>
      <c r="G6">
        <v>5.7799999999999995E-4</v>
      </c>
      <c r="H6">
        <v>250</v>
      </c>
      <c r="I6">
        <v>108.5</v>
      </c>
      <c r="J6">
        <v>2.5</v>
      </c>
      <c r="K6">
        <v>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G1"/>
    </sheetView>
  </sheetViews>
  <sheetFormatPr defaultRowHeight="15" x14ac:dyDescent="0.25"/>
  <sheetData>
    <row r="1" spans="1:7" x14ac:dyDescent="0.25">
      <c r="A1" t="s">
        <v>45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</row>
    <row r="2" spans="1:7" x14ac:dyDescent="0.25">
      <c r="A2">
        <v>1</v>
      </c>
      <c r="B2">
        <v>3.2300000000000002E-2</v>
      </c>
      <c r="C2">
        <v>6.0599999999999998E-4</v>
      </c>
      <c r="D2">
        <v>0.18</v>
      </c>
      <c r="E2">
        <v>9.9699999999999997E-3</v>
      </c>
      <c r="F2">
        <v>6.5000000000000002E-2</v>
      </c>
      <c r="G2">
        <v>6.1399999999999996E-4</v>
      </c>
    </row>
    <row r="3" spans="1:7" x14ac:dyDescent="0.25">
      <c r="A3">
        <v>25</v>
      </c>
      <c r="B3">
        <v>0.114</v>
      </c>
      <c r="C3">
        <v>7.1599999999999995E-4</v>
      </c>
      <c r="D3">
        <v>0.26600000000000001</v>
      </c>
      <c r="E3">
        <v>1.0500000000000001E-2</v>
      </c>
      <c r="F3">
        <v>6.4899999999999999E-2</v>
      </c>
      <c r="G3">
        <v>6.9399999999999996E-4</v>
      </c>
    </row>
    <row r="4" spans="1:7" x14ac:dyDescent="0.25">
      <c r="A4">
        <v>50</v>
      </c>
      <c r="B4">
        <v>1.17E-3</v>
      </c>
      <c r="C4">
        <v>7.4700000000000005E-4</v>
      </c>
      <c r="D4">
        <v>0.36</v>
      </c>
      <c r="E4">
        <v>1.06E-2</v>
      </c>
      <c r="F4">
        <v>1.1299999999999999E-3</v>
      </c>
      <c r="G4">
        <v>6.0800000000000003E-4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Seebeck of SbTe on textiles</vt:lpstr>
      <vt:lpstr>resistivity of SbTe on Textile</vt:lpstr>
      <vt:lpstr>figure 2</vt:lpstr>
      <vt:lpstr>figure 3</vt:lpstr>
      <vt:lpstr>figure 4</vt:lpstr>
      <vt:lpstr>figure 6</vt:lpstr>
      <vt:lpstr>figure 8_bite</vt:lpstr>
      <vt:lpstr>figure 8_sbte</vt:lpstr>
      <vt:lpstr>figure 10_Bite</vt:lpstr>
      <vt:lpstr>figure 10_SbTe</vt:lpstr>
      <vt:lpstr>Figure 12</vt:lpstr>
      <vt:lpstr>figure 13</vt:lpstr>
      <vt:lpstr>figure14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2015-09-23T16:13:55Z</dcterms:modified>
</cp:coreProperties>
</file>