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55" windowWidth="14805" windowHeight="7560" tabRatio="431"/>
  </bookViews>
  <sheets>
    <sheet name="VMP" sheetId="19" r:id="rId1"/>
    <sheet name="CH4 percentage" sheetId="25" r:id="rId2"/>
    <sheet name="CH4 recovery rate" sheetId="28" r:id="rId3"/>
    <sheet name="HPr degradation rate" sheetId="32" r:id="rId4"/>
  </sheets>
  <calcPr calcId="145621"/>
</workbook>
</file>

<file path=xl/calcChain.xml><?xml version="1.0" encoding="utf-8"?>
<calcChain xmlns="http://schemas.openxmlformats.org/spreadsheetml/2006/main">
  <c r="D102" i="32" l="1"/>
  <c r="H65" i="32" l="1"/>
  <c r="I33" i="32"/>
  <c r="D47" i="32"/>
  <c r="H8" i="32"/>
  <c r="D9" i="32"/>
  <c r="E8" i="32"/>
  <c r="D8" i="32"/>
  <c r="F8" i="32" s="1"/>
  <c r="D70" i="28" l="1"/>
  <c r="E70" i="28"/>
  <c r="D71" i="28"/>
  <c r="E71" i="28"/>
  <c r="D72" i="28"/>
  <c r="E72" i="28"/>
  <c r="D73" i="28"/>
  <c r="E73" i="28"/>
  <c r="D74" i="28"/>
  <c r="E74" i="28"/>
  <c r="D75" i="28"/>
  <c r="E75" i="28"/>
  <c r="D76" i="28"/>
  <c r="E76" i="28"/>
  <c r="D77" i="28"/>
  <c r="E77" i="28"/>
  <c r="D78" i="28"/>
  <c r="E78" i="28"/>
  <c r="D79" i="28"/>
  <c r="E79" i="28"/>
  <c r="E69" i="28"/>
  <c r="D69" i="28"/>
  <c r="D51" i="28"/>
  <c r="E51" i="28"/>
  <c r="D52" i="28"/>
  <c r="E52" i="28"/>
  <c r="D53" i="28"/>
  <c r="E53" i="28"/>
  <c r="D54" i="28"/>
  <c r="E54" i="28"/>
  <c r="D55" i="28"/>
  <c r="E55" i="28"/>
  <c r="D56" i="28"/>
  <c r="E56" i="28"/>
  <c r="E50" i="28"/>
  <c r="D50" i="28"/>
  <c r="D27" i="28"/>
  <c r="E27" i="28"/>
  <c r="D28" i="28"/>
  <c r="E28" i="28"/>
  <c r="D29" i="28"/>
  <c r="E29" i="28"/>
  <c r="D30" i="28"/>
  <c r="E30" i="28"/>
  <c r="D31" i="28"/>
  <c r="E31" i="28"/>
  <c r="D32" i="28"/>
  <c r="E32" i="28"/>
  <c r="D33" i="28"/>
  <c r="E33" i="28"/>
  <c r="D34" i="28"/>
  <c r="E34" i="28"/>
  <c r="E26" i="28"/>
  <c r="D26" i="28"/>
  <c r="C11" i="28"/>
  <c r="C12" i="28"/>
  <c r="C13" i="28"/>
  <c r="C14" i="28"/>
  <c r="C10" i="28"/>
  <c r="B3" i="28"/>
  <c r="E33" i="32" l="1"/>
  <c r="F33" i="32"/>
  <c r="E10" i="32"/>
  <c r="E13" i="32"/>
  <c r="E16" i="32"/>
  <c r="E19" i="32"/>
  <c r="E22" i="32"/>
  <c r="E120" i="32"/>
  <c r="D120" i="32"/>
  <c r="E117" i="32"/>
  <c r="D117" i="32"/>
  <c r="E114" i="32"/>
  <c r="D114" i="32"/>
  <c r="E111" i="32"/>
  <c r="D111" i="32"/>
  <c r="E108" i="32"/>
  <c r="D108" i="32"/>
  <c r="E105" i="32"/>
  <c r="D103" i="32"/>
  <c r="E102" i="32"/>
  <c r="E99" i="32"/>
  <c r="D99" i="32"/>
  <c r="E96" i="32"/>
  <c r="D96" i="32"/>
  <c r="E93" i="32"/>
  <c r="D93" i="32"/>
  <c r="E82" i="32"/>
  <c r="E79" i="32"/>
  <c r="E76" i="32"/>
  <c r="E73" i="32"/>
  <c r="D73" i="32"/>
  <c r="E68" i="32"/>
  <c r="E67" i="32"/>
  <c r="D67" i="32"/>
  <c r="E64" i="32"/>
  <c r="D64" i="32"/>
  <c r="E54" i="32"/>
  <c r="D54" i="32"/>
  <c r="E51" i="32"/>
  <c r="D48" i="32"/>
  <c r="E45" i="32"/>
  <c r="D45" i="32"/>
  <c r="E42" i="32"/>
  <c r="D42" i="32"/>
  <c r="E39" i="32"/>
  <c r="D39" i="32"/>
  <c r="E36" i="32"/>
  <c r="D36" i="32"/>
  <c r="D20" i="32"/>
  <c r="D17" i="32"/>
  <c r="D15" i="32"/>
  <c r="D12" i="32"/>
  <c r="A12" i="32"/>
  <c r="A15" i="32" s="1"/>
  <c r="A18" i="32" s="1"/>
  <c r="A21" i="32" s="1"/>
  <c r="A33" i="32" s="1"/>
  <c r="A36" i="32" s="1"/>
  <c r="A39" i="32" s="1"/>
  <c r="A42" i="32" s="1"/>
  <c r="A45" i="32" s="1"/>
  <c r="A48" i="32" s="1"/>
  <c r="A51" i="32" s="1"/>
  <c r="A54" i="32" s="1"/>
  <c r="A64" i="32" s="1"/>
  <c r="A67" i="32" s="1"/>
  <c r="A70" i="32" s="1"/>
  <c r="A73" i="32" s="1"/>
  <c r="A76" i="32" s="1"/>
  <c r="A79" i="32" s="1"/>
  <c r="A82" i="32" s="1"/>
  <c r="A93" i="32" s="1"/>
  <c r="A96" i="32" s="1"/>
  <c r="A99" i="32" s="1"/>
  <c r="A102" i="32" s="1"/>
  <c r="A105" i="32" s="1"/>
  <c r="A108" i="32" s="1"/>
  <c r="A111" i="32" s="1"/>
  <c r="A114" i="32" s="1"/>
  <c r="A117" i="32" s="1"/>
  <c r="A120" i="32" s="1"/>
  <c r="D77" i="32" l="1"/>
  <c r="D68" i="32"/>
  <c r="D74" i="32"/>
  <c r="D70" i="32"/>
  <c r="D82" i="32"/>
  <c r="D80" i="32"/>
  <c r="D76" i="32"/>
  <c r="E107" i="32"/>
  <c r="E53" i="32"/>
  <c r="E116" i="32"/>
  <c r="E44" i="32"/>
  <c r="E101" i="32"/>
  <c r="E15" i="32"/>
  <c r="F15" i="32" s="1"/>
  <c r="E119" i="32"/>
  <c r="E14" i="32"/>
  <c r="E41" i="32"/>
  <c r="D104" i="32"/>
  <c r="D112" i="32"/>
  <c r="E109" i="32"/>
  <c r="E37" i="32"/>
  <c r="E9" i="32"/>
  <c r="E52" i="32"/>
  <c r="D14" i="32"/>
  <c r="F14" i="32" s="1"/>
  <c r="E113" i="32"/>
  <c r="E104" i="32"/>
  <c r="E84" i="32"/>
  <c r="E72" i="32"/>
  <c r="D51" i="32"/>
  <c r="E112" i="32"/>
  <c r="E103" i="32"/>
  <c r="D84" i="32"/>
  <c r="D72" i="32"/>
  <c r="D53" i="32"/>
  <c r="D66" i="32"/>
  <c r="E56" i="32"/>
  <c r="E83" i="32"/>
  <c r="E71" i="32"/>
  <c r="E38" i="32"/>
  <c r="E70" i="32"/>
  <c r="D22" i="32"/>
  <c r="F22" i="32" s="1"/>
  <c r="E100" i="32"/>
  <c r="E80" i="32"/>
  <c r="D49" i="32"/>
  <c r="D37" i="32"/>
  <c r="E48" i="32"/>
  <c r="D13" i="32"/>
  <c r="F13" i="32" s="1"/>
  <c r="D10" i="32"/>
  <c r="F10" i="32" s="1"/>
  <c r="D100" i="32"/>
  <c r="D33" i="32"/>
  <c r="H33" i="32" s="1"/>
  <c r="D23" i="32"/>
  <c r="E18" i="32"/>
  <c r="D18" i="32"/>
  <c r="D41" i="32"/>
  <c r="E21" i="32"/>
  <c r="E23" i="32"/>
  <c r="E11" i="32"/>
  <c r="E97" i="32"/>
  <c r="E81" i="32"/>
  <c r="E77" i="32"/>
  <c r="E65" i="32"/>
  <c r="E50" i="32"/>
  <c r="E46" i="32"/>
  <c r="D19" i="32"/>
  <c r="F19" i="32" s="1"/>
  <c r="D11" i="32"/>
  <c r="E34" i="32"/>
  <c r="D113" i="32"/>
  <c r="D109" i="32"/>
  <c r="D101" i="32"/>
  <c r="D97" i="32"/>
  <c r="D65" i="32"/>
  <c r="D46" i="32"/>
  <c r="D38" i="32"/>
  <c r="D79" i="32"/>
  <c r="D21" i="32"/>
  <c r="D119" i="32"/>
  <c r="D115" i="32"/>
  <c r="D107" i="32"/>
  <c r="D95" i="32"/>
  <c r="D83" i="32"/>
  <c r="D71" i="32"/>
  <c r="D56" i="32"/>
  <c r="D52" i="32"/>
  <c r="D44" i="32"/>
  <c r="D40" i="32"/>
  <c r="E35" i="32"/>
  <c r="E49" i="32"/>
  <c r="E17" i="32"/>
  <c r="F17" i="32" s="1"/>
  <c r="F34" i="32"/>
  <c r="E115" i="32"/>
  <c r="E95" i="32"/>
  <c r="E75" i="32"/>
  <c r="I8" i="32"/>
  <c r="E20" i="32"/>
  <c r="F20" i="32" s="1"/>
  <c r="E12" i="32"/>
  <c r="E118" i="32"/>
  <c r="E110" i="32"/>
  <c r="E106" i="32"/>
  <c r="E98" i="32"/>
  <c r="E94" i="32"/>
  <c r="E78" i="32"/>
  <c r="E74" i="32"/>
  <c r="E66" i="32"/>
  <c r="E55" i="32"/>
  <c r="E43" i="32"/>
  <c r="D35" i="32"/>
  <c r="D116" i="32"/>
  <c r="E40" i="32"/>
  <c r="D16" i="32"/>
  <c r="F16" i="32" s="1"/>
  <c r="D34" i="32"/>
  <c r="D118" i="32"/>
  <c r="D110" i="32"/>
  <c r="D106" i="32"/>
  <c r="D98" i="32"/>
  <c r="D94" i="32"/>
  <c r="D55" i="32"/>
  <c r="D43" i="32"/>
  <c r="F12" i="32"/>
  <c r="H9" i="32"/>
  <c r="H10" i="32" s="1"/>
  <c r="H11" i="32" s="1"/>
  <c r="H12" i="32" s="1"/>
  <c r="H13" i="32" s="1"/>
  <c r="H14" i="32" s="1"/>
  <c r="H15" i="32" s="1"/>
  <c r="H16" i="32" s="1"/>
  <c r="F11" i="32" l="1"/>
  <c r="D105" i="32"/>
  <c r="D81" i="32"/>
  <c r="D75" i="32"/>
  <c r="D69" i="32"/>
  <c r="D78" i="32"/>
  <c r="E69" i="32"/>
  <c r="F18" i="32"/>
  <c r="E47" i="32"/>
  <c r="I15" i="32"/>
  <c r="F21" i="32"/>
  <c r="D50" i="32"/>
  <c r="F9" i="32"/>
  <c r="I9" i="32" s="1"/>
  <c r="I34" i="32"/>
  <c r="F35" i="32"/>
  <c r="H34" i="32"/>
  <c r="F23" i="32"/>
  <c r="I13" i="32"/>
  <c r="I12" i="32"/>
  <c r="I10" i="32"/>
  <c r="I11" i="32"/>
  <c r="H17" i="32"/>
  <c r="H18" i="32" s="1"/>
  <c r="H19" i="32" s="1"/>
  <c r="I16" i="32"/>
  <c r="I14" i="32"/>
  <c r="F36" i="32" l="1"/>
  <c r="H35" i="32"/>
  <c r="I35" i="32"/>
  <c r="I18" i="32"/>
  <c r="I17" i="32"/>
  <c r="H20" i="32"/>
  <c r="I19" i="32"/>
  <c r="F37" i="32" l="1"/>
  <c r="I36" i="32"/>
  <c r="H36" i="32"/>
  <c r="H21" i="32"/>
  <c r="I20" i="32"/>
  <c r="F38" i="32" l="1"/>
  <c r="H37" i="32"/>
  <c r="I37" i="32"/>
  <c r="H22" i="32"/>
  <c r="I21" i="32"/>
  <c r="F39" i="32" l="1"/>
  <c r="H38" i="32"/>
  <c r="I38" i="32"/>
  <c r="H23" i="32"/>
  <c r="I23" i="32" s="1"/>
  <c r="I22" i="32"/>
  <c r="F40" i="32" l="1"/>
  <c r="H39" i="32"/>
  <c r="I39" i="32"/>
  <c r="F41" i="32" l="1"/>
  <c r="I40" i="32"/>
  <c r="H40" i="32"/>
  <c r="F42" i="32" l="1"/>
  <c r="H41" i="32"/>
  <c r="I41" i="32"/>
  <c r="F43" i="32" l="1"/>
  <c r="H42" i="32"/>
  <c r="I42" i="32"/>
  <c r="F44" i="32" l="1"/>
  <c r="H43" i="32"/>
  <c r="I43" i="32"/>
  <c r="F45" i="32" l="1"/>
  <c r="I44" i="32"/>
  <c r="H44" i="32"/>
  <c r="F46" i="32" l="1"/>
  <c r="I45" i="32"/>
  <c r="H45" i="32"/>
  <c r="F47" i="32" l="1"/>
  <c r="I46" i="32"/>
  <c r="H46" i="32"/>
  <c r="F48" i="32" l="1"/>
  <c r="H47" i="32"/>
  <c r="I47" i="32"/>
  <c r="F49" i="32" l="1"/>
  <c r="I48" i="32"/>
  <c r="H48" i="32"/>
  <c r="F50" i="32" l="1"/>
  <c r="H49" i="32"/>
  <c r="I49" i="32"/>
  <c r="F51" i="32" l="1"/>
  <c r="H50" i="32"/>
  <c r="I50" i="32"/>
  <c r="F52" i="32" l="1"/>
  <c r="H51" i="32"/>
  <c r="I51" i="32"/>
  <c r="F53" i="32" l="1"/>
  <c r="I52" i="32"/>
  <c r="H52" i="32"/>
  <c r="F54" i="32" l="1"/>
  <c r="I53" i="32"/>
  <c r="H53" i="32"/>
  <c r="F55" i="32" l="1"/>
  <c r="H54" i="32"/>
  <c r="I54" i="32"/>
  <c r="F56" i="32" l="1"/>
  <c r="H55" i="32"/>
  <c r="I55" i="32"/>
  <c r="F64" i="32" l="1"/>
  <c r="I56" i="32"/>
  <c r="H56" i="32"/>
  <c r="F65" i="32" l="1"/>
  <c r="F66" i="32" l="1"/>
  <c r="I65" i="32"/>
  <c r="F67" i="32" l="1"/>
  <c r="H66" i="32"/>
  <c r="I66" i="32"/>
  <c r="F68" i="32" l="1"/>
  <c r="H67" i="32"/>
  <c r="I67" i="32"/>
  <c r="F69" i="32" l="1"/>
  <c r="I68" i="32"/>
  <c r="F70" i="32" l="1"/>
  <c r="I69" i="32"/>
  <c r="F71" i="32" l="1"/>
  <c r="I70" i="32"/>
  <c r="F72" i="32" l="1"/>
  <c r="H71" i="32"/>
  <c r="I71" i="32"/>
  <c r="F73" i="32" l="1"/>
  <c r="I72" i="32"/>
  <c r="H72" i="32"/>
  <c r="F74" i="32" l="1"/>
  <c r="I73" i="32"/>
  <c r="H73" i="32"/>
  <c r="F75" i="32" l="1"/>
  <c r="F76" i="32" l="1"/>
  <c r="F77" i="32" l="1"/>
  <c r="F78" i="32" l="1"/>
  <c r="I77" i="32"/>
  <c r="F79" i="32" l="1"/>
  <c r="I78" i="32"/>
  <c r="F80" i="32" l="1"/>
  <c r="I79" i="32"/>
  <c r="F81" i="32" l="1"/>
  <c r="I80" i="32"/>
  <c r="H80" i="32"/>
  <c r="F82" i="32" l="1"/>
  <c r="H81" i="32"/>
  <c r="I81" i="32"/>
  <c r="F83" i="32" l="1"/>
  <c r="H82" i="32"/>
  <c r="I82" i="32"/>
  <c r="F84" i="32" l="1"/>
  <c r="I83" i="32"/>
  <c r="F93" i="32" l="1"/>
  <c r="I84" i="32"/>
  <c r="F94" i="32" l="1"/>
  <c r="I93" i="32"/>
  <c r="F95" i="32" l="1"/>
  <c r="I94" i="32"/>
  <c r="F96" i="32" l="1"/>
  <c r="I95" i="32"/>
  <c r="F97" i="32" l="1"/>
  <c r="I96" i="32"/>
  <c r="F98" i="32" l="1"/>
  <c r="H97" i="32"/>
  <c r="I97" i="32"/>
  <c r="F99" i="32" l="1"/>
  <c r="I98" i="32"/>
  <c r="H98" i="32"/>
  <c r="F100" i="32" l="1"/>
  <c r="H99" i="32"/>
  <c r="I99" i="32"/>
  <c r="F101" i="32" l="1"/>
  <c r="H100" i="32"/>
  <c r="I100" i="32"/>
  <c r="F102" i="32" l="1"/>
  <c r="I101" i="32"/>
  <c r="H101" i="32"/>
  <c r="F103" i="32" l="1"/>
  <c r="I102" i="32"/>
  <c r="H102" i="32"/>
  <c r="F104" i="32" l="1"/>
  <c r="H103" i="32"/>
  <c r="I103" i="32"/>
  <c r="F105" i="32" l="1"/>
  <c r="H104" i="32"/>
  <c r="I104" i="32"/>
  <c r="F106" i="32" l="1"/>
  <c r="I105" i="32"/>
  <c r="H105" i="32"/>
  <c r="F107" i="32" l="1"/>
  <c r="H106" i="32"/>
  <c r="I106" i="32"/>
  <c r="F108" i="32" l="1"/>
  <c r="H107" i="32"/>
  <c r="I107" i="32"/>
  <c r="F109" i="32" l="1"/>
  <c r="H108" i="32"/>
  <c r="I108" i="32"/>
  <c r="F110" i="32" l="1"/>
  <c r="H109" i="32"/>
  <c r="F111" i="32" l="1"/>
  <c r="H110" i="32"/>
  <c r="F112" i="32" l="1"/>
  <c r="H111" i="32"/>
  <c r="F113" i="32" l="1"/>
  <c r="H112" i="32"/>
  <c r="I112" i="32"/>
  <c r="F114" i="32" l="1"/>
  <c r="I113" i="32"/>
  <c r="H113" i="32"/>
  <c r="F115" i="32" l="1"/>
  <c r="H114" i="32"/>
  <c r="I114" i="32"/>
  <c r="F116" i="32" l="1"/>
  <c r="H115" i="32"/>
  <c r="I115" i="32"/>
  <c r="F117" i="32" l="1"/>
  <c r="H116" i="32"/>
  <c r="I116" i="32"/>
  <c r="F118" i="32" l="1"/>
  <c r="I117" i="32"/>
  <c r="H117" i="32"/>
  <c r="F119" i="32" l="1"/>
  <c r="I118" i="32"/>
  <c r="H118" i="32"/>
  <c r="F120" i="32" l="1"/>
  <c r="H119" i="32"/>
  <c r="I119" i="32"/>
  <c r="H120" i="32" l="1"/>
  <c r="I120" i="32"/>
</calcChain>
</file>

<file path=xl/sharedStrings.xml><?xml version="1.0" encoding="utf-8"?>
<sst xmlns="http://schemas.openxmlformats.org/spreadsheetml/2006/main" count="89" uniqueCount="51">
  <si>
    <t>day</t>
    <phoneticPr fontId="1" type="noConversion"/>
  </si>
  <si>
    <t>R2-CH4%</t>
    <phoneticPr fontId="2" type="noConversion"/>
  </si>
  <si>
    <t>R1-CH4%</t>
    <phoneticPr fontId="2" type="noConversion"/>
  </si>
  <si>
    <t>R1-methane production</t>
    <phoneticPr fontId="1" type="noConversion"/>
  </si>
  <si>
    <t>R2-methane production</t>
    <phoneticPr fontId="1" type="noConversion"/>
  </si>
  <si>
    <t>Phase 2 CH4%</t>
    <phoneticPr fontId="1" type="noConversion"/>
  </si>
  <si>
    <t>day</t>
    <phoneticPr fontId="1" type="noConversion"/>
  </si>
  <si>
    <t>R1-propionic acid</t>
  </si>
  <si>
    <t>R2-propionic acid</t>
    <phoneticPr fontId="1" type="noConversion"/>
  </si>
  <si>
    <t>Hpr Accumulation</t>
    <phoneticPr fontId="1" type="noConversion"/>
  </si>
  <si>
    <t>HPr degrading rate 35-50</t>
    <phoneticPr fontId="1" type="noConversion"/>
  </si>
  <si>
    <t>R1 Accumulation</t>
    <phoneticPr fontId="1" type="noConversion"/>
  </si>
  <si>
    <t>R2 Accumulation</t>
    <phoneticPr fontId="1" type="noConversion"/>
  </si>
  <si>
    <t>HPR input (g)</t>
    <phoneticPr fontId="1" type="noConversion"/>
  </si>
  <si>
    <t>R2 degrading rate</t>
    <phoneticPr fontId="1" type="noConversion"/>
  </si>
  <si>
    <t>R2-VMP</t>
    <phoneticPr fontId="1" type="noConversion"/>
  </si>
  <si>
    <t>R1-vmp</t>
    <phoneticPr fontId="1" type="noConversion"/>
  </si>
  <si>
    <t>LL-1d-1</t>
  </si>
  <si>
    <t>R0-vmp</t>
    <phoneticPr fontId="1" type="noConversion"/>
  </si>
  <si>
    <t>Day</t>
  </si>
  <si>
    <t>Day</t>
    <phoneticPr fontId="1" type="noConversion"/>
  </si>
  <si>
    <t>R1</t>
    <phoneticPr fontId="1" type="noConversion"/>
  </si>
  <si>
    <t>R2</t>
    <phoneticPr fontId="1" type="noConversion"/>
  </si>
  <si>
    <t>R1 AND R2 -Phase 2-VMP</t>
    <phoneticPr fontId="1" type="noConversion"/>
  </si>
  <si>
    <t>R0-35-50-VMP（mLL-1d-1）</t>
    <phoneticPr fontId="1" type="noConversion"/>
  </si>
  <si>
    <t>R1 and R2 -Phase 3-VMP</t>
    <phoneticPr fontId="1" type="noConversion"/>
  </si>
  <si>
    <t>R1 and R2 -Phase 4-VMP</t>
    <phoneticPr fontId="1" type="noConversion"/>
  </si>
  <si>
    <t>R0-CH4%</t>
    <phoneticPr fontId="2" type="noConversion"/>
  </si>
  <si>
    <t>Phase 3 CH4%</t>
    <phoneticPr fontId="1" type="noConversion"/>
  </si>
  <si>
    <t>OLR</t>
    <phoneticPr fontId="1" type="noConversion"/>
  </si>
  <si>
    <t>theoretical VMP</t>
    <phoneticPr fontId="1" type="noConversion"/>
  </si>
  <si>
    <t>R0-VMP</t>
    <phoneticPr fontId="1" type="noConversion"/>
  </si>
  <si>
    <t>Day</t>
    <phoneticPr fontId="1" type="noConversion"/>
  </si>
  <si>
    <t>R1</t>
    <phoneticPr fontId="1" type="noConversion"/>
  </si>
  <si>
    <t>R2</t>
    <phoneticPr fontId="1" type="noConversion"/>
  </si>
  <si>
    <t>R1</t>
    <phoneticPr fontId="1" type="noConversion"/>
  </si>
  <si>
    <t>R2</t>
    <phoneticPr fontId="1" type="noConversion"/>
  </si>
  <si>
    <t>ch4 recovery rate(%) phase 2</t>
    <phoneticPr fontId="1" type="noConversion"/>
  </si>
  <si>
    <t>ch4 recovery rate(%) phase 3</t>
    <phoneticPr fontId="1" type="noConversion"/>
  </si>
  <si>
    <t>ch4 recovery rate(%) phase 4</t>
    <phoneticPr fontId="1" type="noConversion"/>
  </si>
  <si>
    <t>R0-CH4 Recovery rate(%)</t>
    <phoneticPr fontId="1" type="noConversion"/>
  </si>
  <si>
    <t>R0-propionic acid(mg/L）</t>
    <phoneticPr fontId="1" type="noConversion"/>
  </si>
  <si>
    <t>r1 degerading rate</t>
    <phoneticPr fontId="1" type="noConversion"/>
  </si>
  <si>
    <t>HPr degrading rate R0-35-50</t>
    <phoneticPr fontId="1" type="noConversion"/>
  </si>
  <si>
    <t>HPr degrading rate phase 2</t>
    <phoneticPr fontId="1" type="noConversion"/>
  </si>
  <si>
    <t>HPr degrading rate phase3</t>
    <phoneticPr fontId="1" type="noConversion"/>
  </si>
  <si>
    <t>HPr degrading rate phase4</t>
    <phoneticPr fontId="1" type="noConversion"/>
  </si>
  <si>
    <t xml:space="preserve">CH4 Recovery rate </t>
    <phoneticPr fontId="1" type="noConversion"/>
  </si>
  <si>
    <t>CH4 Recovery rate</t>
    <phoneticPr fontId="1" type="noConversion"/>
  </si>
  <si>
    <t xml:space="preserve">CH4 Recovery rate </t>
    <phoneticPr fontId="1" type="noConversion"/>
  </si>
  <si>
    <t>phase 4 CH4%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</si>
</sst>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7" formatCode="0.000"/>
    <numFmt numFmtId="169" formatCode="0.0"/>
    <numFmt numFmtId="170" formatCode="0_);[Red]\(0\)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NumberFormat="1"/>
    <xf numFmtId="2" fontId="0" fillId="0" borderId="0" xfId="0" applyNumberFormat="1"/>
    <xf numFmtId="1" fontId="0" fillId="0" borderId="0" xfId="0" applyNumberFormat="1"/>
    <xf numFmtId="1" fontId="3" fillId="0" borderId="0" xfId="0" applyNumberFormat="1" applyFont="1"/>
    <xf numFmtId="10" fontId="0" fillId="0" borderId="0" xfId="0" applyNumberFormat="1"/>
    <xf numFmtId="10" fontId="0" fillId="2" borderId="0" xfId="0" applyNumberFormat="1" applyFill="1"/>
    <xf numFmtId="10" fontId="0" fillId="0" borderId="0" xfId="0" applyNumberFormat="1" applyFill="1"/>
    <xf numFmtId="1" fontId="0" fillId="3" borderId="0" xfId="0" applyNumberFormat="1" applyFill="1"/>
    <xf numFmtId="0" fontId="0" fillId="3" borderId="0" xfId="0" applyNumberFormat="1" applyFill="1"/>
    <xf numFmtId="0" fontId="0" fillId="3" borderId="0" xfId="0" applyFill="1"/>
    <xf numFmtId="0" fontId="0" fillId="0" borderId="0" xfId="0" applyNumberFormat="1" applyFill="1"/>
    <xf numFmtId="0" fontId="0" fillId="4" borderId="0" xfId="0" applyFill="1"/>
    <xf numFmtId="0" fontId="4" fillId="4" borderId="0" xfId="0" applyNumberFormat="1" applyFont="1" applyFill="1"/>
    <xf numFmtId="0" fontId="0" fillId="0" borderId="0" xfId="0" applyFill="1"/>
    <xf numFmtId="0" fontId="5" fillId="0" borderId="0" xfId="0" applyFont="1"/>
    <xf numFmtId="0" fontId="5" fillId="0" borderId="0" xfId="0" applyNumberFormat="1" applyFont="1"/>
    <xf numFmtId="2" fontId="5" fillId="0" borderId="0" xfId="0" applyNumberFormat="1" applyFont="1"/>
    <xf numFmtId="1" fontId="0" fillId="0" borderId="0" xfId="0" applyNumberFormat="1" applyFill="1"/>
    <xf numFmtId="167" fontId="0" fillId="0" borderId="0" xfId="0" applyNumberFormat="1"/>
    <xf numFmtId="10" fontId="5" fillId="0" borderId="0" xfId="0" applyNumberFormat="1" applyFont="1"/>
    <xf numFmtId="10" fontId="3" fillId="0" borderId="0" xfId="0" applyNumberFormat="1" applyFont="1"/>
    <xf numFmtId="1" fontId="3" fillId="0" borderId="0" xfId="0" applyNumberFormat="1" applyFont="1" applyFill="1"/>
    <xf numFmtId="167" fontId="0" fillId="0" borderId="0" xfId="0" applyNumberFormat="1" applyFill="1"/>
    <xf numFmtId="169" fontId="0" fillId="0" borderId="0" xfId="0" applyNumberFormat="1"/>
    <xf numFmtId="169" fontId="5" fillId="0" borderId="0" xfId="0" applyNumberFormat="1" applyFont="1"/>
    <xf numFmtId="1" fontId="5" fillId="0" borderId="0" xfId="0" applyNumberFormat="1" applyFont="1"/>
    <xf numFmtId="170" fontId="6" fillId="0" borderId="0" xfId="0" applyNumberFormat="1" applyFont="1" applyFill="1"/>
    <xf numFmtId="1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zoomScale="115" zoomScaleNormal="115" workbookViewId="0"/>
  </sheetViews>
  <sheetFormatPr defaultRowHeight="15"/>
  <sheetData>
    <row r="1" spans="1:2" s="12" customFormat="1">
      <c r="A1" s="12" t="s">
        <v>24</v>
      </c>
    </row>
    <row r="2" spans="1:2">
      <c r="B2" t="s">
        <v>17</v>
      </c>
    </row>
    <row r="3" spans="1:2">
      <c r="A3" t="s">
        <v>0</v>
      </c>
      <c r="B3" t="s">
        <v>18</v>
      </c>
    </row>
    <row r="4" spans="1:2">
      <c r="A4" s="3"/>
    </row>
    <row r="5" spans="1:2">
      <c r="A5" s="3"/>
    </row>
    <row r="6" spans="1:2">
      <c r="A6" s="3">
        <v>35</v>
      </c>
      <c r="B6" s="19">
        <v>6.8178184422557145E-2</v>
      </c>
    </row>
    <row r="7" spans="1:2">
      <c r="A7" s="3">
        <v>38</v>
      </c>
      <c r="B7" s="19">
        <v>0.10339579917384778</v>
      </c>
    </row>
    <row r="8" spans="1:2">
      <c r="A8" s="3">
        <v>42</v>
      </c>
      <c r="B8" s="19">
        <v>0.11121140607754329</v>
      </c>
    </row>
    <row r="9" spans="1:2">
      <c r="A9">
        <v>45</v>
      </c>
      <c r="B9" s="19">
        <v>0.10834266666666692</v>
      </c>
    </row>
    <row r="10" spans="1:2">
      <c r="A10" s="4">
        <v>48</v>
      </c>
      <c r="B10" s="19">
        <v>0.10096355555555539</v>
      </c>
    </row>
    <row r="11" spans="1:2">
      <c r="A11" s="3"/>
      <c r="B11" s="11"/>
    </row>
    <row r="12" spans="1:2">
      <c r="A12" s="3"/>
    </row>
    <row r="13" spans="1:2">
      <c r="A13" s="3"/>
    </row>
    <row r="18" spans="1:3" s="12" customFormat="1">
      <c r="A18" s="12" t="s">
        <v>23</v>
      </c>
    </row>
    <row r="19" spans="1:3">
      <c r="A19" s="4"/>
    </row>
    <row r="20" spans="1:3">
      <c r="A20" s="4" t="s">
        <v>19</v>
      </c>
      <c r="B20" t="s">
        <v>16</v>
      </c>
      <c r="C20" t="s">
        <v>15</v>
      </c>
    </row>
    <row r="21" spans="1:3">
      <c r="A21" s="3">
        <v>51</v>
      </c>
      <c r="B21" s="19">
        <v>9.9400000000000002E-2</v>
      </c>
      <c r="C21" s="19">
        <v>7.3600000000000235E-2</v>
      </c>
    </row>
    <row r="22" spans="1:3">
      <c r="A22" s="3">
        <v>54</v>
      </c>
      <c r="B22" s="19">
        <v>0.13477142633132808</v>
      </c>
      <c r="C22" s="19">
        <v>5.3999999999999999E-2</v>
      </c>
    </row>
    <row r="23" spans="1:3">
      <c r="A23" s="3">
        <v>56</v>
      </c>
      <c r="B23" s="19">
        <v>0.13292524240898113</v>
      </c>
      <c r="C23" s="19">
        <v>5.7440275268833607E-2</v>
      </c>
    </row>
    <row r="24" spans="1:3">
      <c r="A24" s="3">
        <v>59</v>
      </c>
      <c r="B24" s="19">
        <v>0.1460845583195805</v>
      </c>
      <c r="C24" s="19">
        <v>9.1542853614381605E-3</v>
      </c>
    </row>
    <row r="25" spans="1:3">
      <c r="A25" s="3">
        <v>63</v>
      </c>
      <c r="B25" s="19">
        <v>0.14464931174434881</v>
      </c>
      <c r="C25" s="19">
        <v>9.8485163532883169E-3</v>
      </c>
    </row>
    <row r="26" spans="1:3">
      <c r="A26" s="3">
        <v>66</v>
      </c>
      <c r="B26" s="19">
        <v>0.15971524066942833</v>
      </c>
      <c r="C26" s="19">
        <v>3.1200572437026239E-3</v>
      </c>
    </row>
    <row r="27" spans="1:3">
      <c r="A27" s="3">
        <v>68</v>
      </c>
      <c r="B27" s="19">
        <v>0.16606942720478904</v>
      </c>
      <c r="C27" s="19">
        <v>1.8135332729021505E-3</v>
      </c>
    </row>
    <row r="28" spans="1:3">
      <c r="A28" s="3">
        <v>71</v>
      </c>
      <c r="B28" s="19">
        <v>0.18116627152415998</v>
      </c>
      <c r="C28" s="19">
        <v>1.3819253541899541E-3</v>
      </c>
    </row>
    <row r="29" spans="1:3">
      <c r="A29" s="3">
        <v>74</v>
      </c>
      <c r="B29" s="19">
        <v>0.20016867606513439</v>
      </c>
      <c r="C29" s="19">
        <v>1.5314280971173713E-4</v>
      </c>
    </row>
    <row r="37" spans="1:3" s="12" customFormat="1">
      <c r="A37" s="12" t="s">
        <v>25</v>
      </c>
    </row>
    <row r="38" spans="1:3">
      <c r="A38" t="s">
        <v>20</v>
      </c>
      <c r="B38" t="s">
        <v>16</v>
      </c>
      <c r="C38" t="s">
        <v>15</v>
      </c>
    </row>
    <row r="39" spans="1:3">
      <c r="A39" s="3">
        <v>78</v>
      </c>
      <c r="B39" s="19">
        <v>0.22767721852203049</v>
      </c>
      <c r="C39" s="19">
        <v>1.9610000000000002E-2</v>
      </c>
    </row>
    <row r="40" spans="1:3">
      <c r="A40" s="3">
        <v>81</v>
      </c>
      <c r="B40" s="19">
        <v>0.25262547448815137</v>
      </c>
      <c r="C40" s="19">
        <v>0.13149702222222168</v>
      </c>
    </row>
    <row r="41" spans="1:3">
      <c r="A41">
        <v>83</v>
      </c>
      <c r="B41" s="19">
        <v>0.26777267622915502</v>
      </c>
      <c r="C41" s="19">
        <v>0.18295512077834655</v>
      </c>
    </row>
    <row r="42" spans="1:3">
      <c r="A42">
        <v>86</v>
      </c>
      <c r="B42" s="19">
        <v>0.26668604072028174</v>
      </c>
      <c r="C42" s="19">
        <v>0.2388645018679309</v>
      </c>
    </row>
    <row r="43" spans="1:3">
      <c r="A43">
        <v>89</v>
      </c>
      <c r="B43" s="19">
        <v>0.23078596300576093</v>
      </c>
      <c r="C43" s="19">
        <v>0.24572030733721012</v>
      </c>
    </row>
    <row r="44" spans="1:3">
      <c r="A44">
        <v>92</v>
      </c>
      <c r="B44" s="19">
        <v>0.21974271633900372</v>
      </c>
      <c r="C44" s="19">
        <v>0.19684877530951114</v>
      </c>
    </row>
    <row r="45" spans="1:3">
      <c r="A45">
        <v>94</v>
      </c>
      <c r="B45" s="19">
        <v>0.236155727735542</v>
      </c>
      <c r="C45" s="19">
        <v>0.18944141692354755</v>
      </c>
    </row>
    <row r="56" spans="1:3" s="12" customFormat="1">
      <c r="A56" s="12" t="s">
        <v>26</v>
      </c>
    </row>
    <row r="58" spans="1:3">
      <c r="A58" t="s">
        <v>19</v>
      </c>
      <c r="B58" t="s">
        <v>16</v>
      </c>
      <c r="C58" t="s">
        <v>15</v>
      </c>
    </row>
    <row r="59" spans="1:3">
      <c r="A59">
        <v>96</v>
      </c>
      <c r="B59" s="19">
        <v>0.23757550813099398</v>
      </c>
      <c r="C59" s="19">
        <v>0.18675878128198126</v>
      </c>
    </row>
    <row r="60" spans="1:3">
      <c r="A60">
        <v>99</v>
      </c>
      <c r="B60" s="19">
        <v>0.22526542791709078</v>
      </c>
      <c r="C60" s="19">
        <v>0.18327199641713166</v>
      </c>
    </row>
    <row r="61" spans="1:3">
      <c r="A61">
        <v>101</v>
      </c>
      <c r="B61" s="19">
        <v>0.21133896346626091</v>
      </c>
      <c r="C61" s="19">
        <v>0.16109820175416767</v>
      </c>
    </row>
    <row r="62" spans="1:3">
      <c r="A62">
        <v>103</v>
      </c>
      <c r="B62" s="19">
        <v>0.18818055552270083</v>
      </c>
      <c r="C62" s="19">
        <v>0.15325006647094297</v>
      </c>
    </row>
    <row r="63" spans="1:3">
      <c r="A63">
        <v>105</v>
      </c>
      <c r="B63" s="19">
        <v>0.18934375950601426</v>
      </c>
      <c r="C63" s="19">
        <v>0.15081151945988272</v>
      </c>
    </row>
    <row r="64" spans="1:3">
      <c r="A64">
        <v>108</v>
      </c>
      <c r="B64" s="19">
        <v>0.17934586715025169</v>
      </c>
      <c r="C64" s="19">
        <v>0.15552956925702111</v>
      </c>
    </row>
    <row r="65" spans="1:3">
      <c r="A65">
        <v>111</v>
      </c>
      <c r="B65" s="19">
        <v>0.17107220741762041</v>
      </c>
      <c r="C65" s="19">
        <v>0.16996098227889161</v>
      </c>
    </row>
    <row r="66" spans="1:3">
      <c r="A66">
        <v>114</v>
      </c>
      <c r="B66" s="19">
        <v>0.17588985543275426</v>
      </c>
      <c r="C66" s="19">
        <v>0.17393847359152639</v>
      </c>
    </row>
    <row r="67" spans="1:3">
      <c r="A67">
        <v>120</v>
      </c>
      <c r="B67" s="19">
        <v>0.16738217958353416</v>
      </c>
      <c r="C67" s="19">
        <v>0.1682813533627934</v>
      </c>
    </row>
    <row r="68" spans="1:3">
      <c r="A68">
        <v>123</v>
      </c>
      <c r="B68" s="19">
        <v>0.1621696480189255</v>
      </c>
      <c r="C68" s="19">
        <v>0.16188947075335927</v>
      </c>
    </row>
    <row r="69" spans="1:3">
      <c r="A69">
        <v>126</v>
      </c>
      <c r="B69" s="19">
        <v>0.17530000000000001</v>
      </c>
      <c r="C69" s="19">
        <v>0.171264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/>
  </sheetViews>
  <sheetFormatPr defaultRowHeight="15"/>
  <sheetData>
    <row r="1" spans="1:3" s="12" customFormat="1">
      <c r="A1" s="12" t="s">
        <v>27</v>
      </c>
    </row>
    <row r="2" spans="1:3">
      <c r="A2" s="14"/>
      <c r="B2" s="14"/>
    </row>
    <row r="3" spans="1:3">
      <c r="A3" s="14" t="s">
        <v>0</v>
      </c>
      <c r="B3" s="14" t="s">
        <v>27</v>
      </c>
    </row>
    <row r="4" spans="1:3">
      <c r="A4" s="18">
        <v>35</v>
      </c>
      <c r="B4" s="7">
        <v>0.73529999999999995</v>
      </c>
    </row>
    <row r="5" spans="1:3">
      <c r="A5" s="18">
        <v>38</v>
      </c>
      <c r="B5" s="7">
        <v>0.71</v>
      </c>
    </row>
    <row r="6" spans="1:3">
      <c r="A6" s="18">
        <v>42</v>
      </c>
      <c r="B6" s="7">
        <v>0.72919999999999996</v>
      </c>
    </row>
    <row r="7" spans="1:3">
      <c r="A7" s="14">
        <v>45</v>
      </c>
      <c r="B7" s="7">
        <v>0.73870000000000002</v>
      </c>
    </row>
    <row r="8" spans="1:3">
      <c r="A8" s="22">
        <v>48</v>
      </c>
      <c r="B8" s="7">
        <v>0.70989999999999998</v>
      </c>
    </row>
    <row r="9" spans="1:3">
      <c r="A9" s="18"/>
      <c r="B9" s="7"/>
    </row>
    <row r="10" spans="1:3">
      <c r="A10" s="18"/>
      <c r="B10" s="7"/>
    </row>
    <row r="11" spans="1:3">
      <c r="A11" s="18"/>
      <c r="B11" s="7"/>
    </row>
    <row r="12" spans="1:3">
      <c r="A12" s="3"/>
      <c r="B12" s="5"/>
    </row>
    <row r="13" spans="1:3">
      <c r="A13" s="3"/>
      <c r="B13" s="5"/>
    </row>
    <row r="15" spans="1:3">
      <c r="C15" s="1"/>
    </row>
    <row r="16" spans="1:3" s="12" customFormat="1">
      <c r="A16" s="12" t="s">
        <v>5</v>
      </c>
      <c r="C16" s="13"/>
    </row>
    <row r="17" spans="1:3">
      <c r="C17" s="1"/>
    </row>
    <row r="18" spans="1:3">
      <c r="A18" t="s">
        <v>0</v>
      </c>
      <c r="B18" t="s">
        <v>2</v>
      </c>
      <c r="C18" t="s">
        <v>1</v>
      </c>
    </row>
    <row r="19" spans="1:3">
      <c r="A19" s="3">
        <v>51</v>
      </c>
      <c r="B19" s="5">
        <v>0.71</v>
      </c>
      <c r="C19" s="21">
        <v>0.69</v>
      </c>
    </row>
    <row r="20" spans="1:3">
      <c r="A20" s="3">
        <v>54</v>
      </c>
      <c r="B20" s="5">
        <v>0.73</v>
      </c>
      <c r="C20" s="5">
        <v>0.6</v>
      </c>
    </row>
    <row r="21" spans="1:3">
      <c r="A21" s="3">
        <v>56</v>
      </c>
      <c r="B21" s="5">
        <v>0.72</v>
      </c>
      <c r="C21" s="6">
        <v>0.55000000000000004</v>
      </c>
    </row>
    <row r="22" spans="1:3">
      <c r="A22" s="3">
        <v>59</v>
      </c>
      <c r="B22" s="21">
        <v>0.75</v>
      </c>
      <c r="C22" s="5">
        <v>0.4</v>
      </c>
    </row>
    <row r="23" spans="1:3">
      <c r="A23" s="3">
        <v>63</v>
      </c>
      <c r="B23" s="5">
        <v>0.76</v>
      </c>
      <c r="C23" s="5">
        <v>0.37</v>
      </c>
    </row>
    <row r="24" spans="1:3">
      <c r="A24" s="3">
        <v>66</v>
      </c>
      <c r="B24" s="5">
        <v>0.77390000000000003</v>
      </c>
      <c r="C24" s="7">
        <v>0.24</v>
      </c>
    </row>
    <row r="25" spans="1:3">
      <c r="A25" s="3">
        <v>68</v>
      </c>
      <c r="B25" s="5">
        <v>0.76749999999999996</v>
      </c>
      <c r="C25" s="7">
        <v>0.13950000000000001</v>
      </c>
    </row>
    <row r="26" spans="1:3">
      <c r="A26" s="3">
        <v>71</v>
      </c>
      <c r="B26" s="5">
        <v>0.74060000000000004</v>
      </c>
      <c r="C26" s="5">
        <v>0.10630000000000001</v>
      </c>
    </row>
    <row r="27" spans="1:3">
      <c r="A27" s="3">
        <v>74</v>
      </c>
      <c r="B27" s="5">
        <v>0.75860000000000005</v>
      </c>
      <c r="C27" s="5">
        <v>1.1780000000000001E-2</v>
      </c>
    </row>
    <row r="32" spans="1:3" ht="12.75" customHeight="1"/>
    <row r="35" spans="1:3" s="12" customFormat="1">
      <c r="A35" s="12" t="s">
        <v>28</v>
      </c>
      <c r="C35" s="13"/>
    </row>
    <row r="37" spans="1:3">
      <c r="A37" t="s">
        <v>0</v>
      </c>
      <c r="B37" t="s">
        <v>2</v>
      </c>
      <c r="C37" t="s">
        <v>1</v>
      </c>
    </row>
    <row r="38" spans="1:3">
      <c r="A38" s="3">
        <v>78</v>
      </c>
      <c r="B38" s="5">
        <v>0.76259999999999994</v>
      </c>
      <c r="C38" s="5">
        <v>0.39219999999999999</v>
      </c>
    </row>
    <row r="39" spans="1:3">
      <c r="A39" s="3">
        <v>81</v>
      </c>
      <c r="B39" s="5">
        <v>0.80020000000000002</v>
      </c>
      <c r="C39" s="5">
        <v>0.69289999999999996</v>
      </c>
    </row>
    <row r="40" spans="1:3">
      <c r="A40">
        <v>83</v>
      </c>
      <c r="B40" s="5">
        <v>0.77669999999999995</v>
      </c>
      <c r="C40" s="5">
        <v>0.75929999999999997</v>
      </c>
    </row>
    <row r="41" spans="1:3">
      <c r="A41">
        <v>86</v>
      </c>
      <c r="B41" s="5">
        <v>0.75139999999999996</v>
      </c>
      <c r="C41" s="5">
        <v>0.76119999999999999</v>
      </c>
    </row>
    <row r="42" spans="1:3">
      <c r="A42">
        <v>89</v>
      </c>
      <c r="B42" s="5">
        <v>0.74</v>
      </c>
      <c r="C42" s="20">
        <v>0.76490000000000002</v>
      </c>
    </row>
    <row r="43" spans="1:3">
      <c r="A43">
        <v>92</v>
      </c>
      <c r="B43" s="5">
        <v>0.73329999999999995</v>
      </c>
      <c r="C43" s="5">
        <v>0.73089999999999999</v>
      </c>
    </row>
    <row r="44" spans="1:3">
      <c r="A44">
        <v>94</v>
      </c>
      <c r="B44" s="5">
        <v>0.73019999999999996</v>
      </c>
      <c r="C44" s="5">
        <v>0.72030000000000005</v>
      </c>
    </row>
    <row r="56" spans="1:3" s="12" customFormat="1">
      <c r="A56" s="12" t="s">
        <v>50</v>
      </c>
      <c r="C56" s="13"/>
    </row>
    <row r="58" spans="1:3">
      <c r="A58" t="s">
        <v>0</v>
      </c>
      <c r="B58" t="s">
        <v>2</v>
      </c>
      <c r="C58" t="s">
        <v>1</v>
      </c>
    </row>
    <row r="59" spans="1:3">
      <c r="A59">
        <v>96</v>
      </c>
      <c r="B59" s="5">
        <v>0.73458999999999997</v>
      </c>
      <c r="C59" s="5">
        <v>0.71009999999999995</v>
      </c>
    </row>
    <row r="60" spans="1:3">
      <c r="A60">
        <v>99</v>
      </c>
      <c r="B60" s="5">
        <v>0.72899999999999998</v>
      </c>
      <c r="C60" s="5">
        <v>0.72030000000000005</v>
      </c>
    </row>
    <row r="61" spans="1:3">
      <c r="A61">
        <v>101</v>
      </c>
      <c r="B61" s="5">
        <v>0.72499999999999998</v>
      </c>
      <c r="C61" s="5">
        <v>0.74080000000000001</v>
      </c>
    </row>
    <row r="62" spans="1:3">
      <c r="A62">
        <v>103</v>
      </c>
      <c r="B62" s="5">
        <v>0.72799999999999998</v>
      </c>
      <c r="C62" s="5">
        <v>0.72899999999999998</v>
      </c>
    </row>
    <row r="63" spans="1:3">
      <c r="A63">
        <v>105</v>
      </c>
      <c r="B63" s="5">
        <v>0.73250000000000004</v>
      </c>
      <c r="C63" s="5">
        <v>0.71740000000000004</v>
      </c>
    </row>
    <row r="64" spans="1:3">
      <c r="A64">
        <v>108</v>
      </c>
      <c r="B64" s="5">
        <v>0.73260000000000003</v>
      </c>
      <c r="C64" s="5">
        <v>0.72030000000000005</v>
      </c>
    </row>
    <row r="65" spans="1:3">
      <c r="A65">
        <v>111</v>
      </c>
      <c r="B65" s="5">
        <v>0.74199999999999999</v>
      </c>
      <c r="C65" s="5">
        <v>0.7218</v>
      </c>
    </row>
    <row r="66" spans="1:3">
      <c r="A66">
        <v>114</v>
      </c>
      <c r="B66" s="5">
        <v>0.72899999999999998</v>
      </c>
      <c r="C66" s="5">
        <v>0.72299999999999998</v>
      </c>
    </row>
    <row r="67" spans="1:3">
      <c r="A67">
        <v>120</v>
      </c>
      <c r="B67" s="5">
        <v>0.73650000000000004</v>
      </c>
      <c r="C67" s="5">
        <v>0.71650000000000003</v>
      </c>
    </row>
    <row r="68" spans="1:3">
      <c r="A68">
        <v>123</v>
      </c>
      <c r="B68" s="5">
        <v>0.72330000000000005</v>
      </c>
      <c r="C68" s="5">
        <v>0.70660000000000001</v>
      </c>
    </row>
    <row r="69" spans="1:3">
      <c r="A69">
        <v>126</v>
      </c>
      <c r="B69" s="5">
        <v>0.70120000000000005</v>
      </c>
      <c r="C69" s="5">
        <v>0.71360000000000001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9"/>
  <sheetViews>
    <sheetView workbookViewId="0"/>
  </sheetViews>
  <sheetFormatPr defaultRowHeight="15"/>
  <cols>
    <col min="1" max="1" width="11.140625" style="14" customWidth="1"/>
    <col min="2" max="6" width="9.140625" style="14"/>
  </cols>
  <sheetData>
    <row r="2" spans="1:6">
      <c r="A2" s="14" t="s">
        <v>29</v>
      </c>
      <c r="B2" s="14">
        <v>0.625</v>
      </c>
    </row>
    <row r="3" spans="1:6">
      <c r="A3" s="14" t="s">
        <v>30</v>
      </c>
      <c r="B3" s="23">
        <f>B2/74*7/4*22.4</f>
        <v>0.33108108108108109</v>
      </c>
    </row>
    <row r="5" spans="1:6" s="12" customFormat="1">
      <c r="A5" s="14" t="s">
        <v>40</v>
      </c>
      <c r="B5" s="14"/>
      <c r="C5" s="14"/>
      <c r="D5" s="14"/>
      <c r="E5" s="14"/>
      <c r="F5" s="14"/>
    </row>
    <row r="9" spans="1:6">
      <c r="B9" s="14" t="s">
        <v>31</v>
      </c>
      <c r="C9" s="14" t="s">
        <v>47</v>
      </c>
    </row>
    <row r="10" spans="1:6">
      <c r="A10" s="14">
        <v>35</v>
      </c>
      <c r="B10" s="23">
        <v>6.8178184422557145E-2</v>
      </c>
      <c r="C10" s="23">
        <f>B10/0.33108</f>
        <v>0.20592661719994307</v>
      </c>
    </row>
    <row r="11" spans="1:6">
      <c r="A11" s="14">
        <v>38</v>
      </c>
      <c r="B11" s="23">
        <v>0.10339579917384778</v>
      </c>
      <c r="C11" s="23">
        <f t="shared" ref="C11:C14" si="0">B11/0.33108</f>
        <v>0.31229853562235044</v>
      </c>
    </row>
    <row r="12" spans="1:6">
      <c r="A12" s="14">
        <v>42</v>
      </c>
      <c r="B12" s="23">
        <v>0.11121140607754329</v>
      </c>
      <c r="C12" s="23">
        <f t="shared" si="0"/>
        <v>0.33590493559726742</v>
      </c>
    </row>
    <row r="13" spans="1:6">
      <c r="A13" s="14">
        <v>45</v>
      </c>
      <c r="B13" s="23">
        <v>0.10834266666666692</v>
      </c>
      <c r="C13" s="23">
        <f t="shared" si="0"/>
        <v>0.3272401433691764</v>
      </c>
    </row>
    <row r="14" spans="1:6">
      <c r="A14" s="14">
        <v>48</v>
      </c>
      <c r="B14" s="23">
        <v>0.10096355555555539</v>
      </c>
      <c r="C14" s="23">
        <f t="shared" si="0"/>
        <v>0.30495214315438984</v>
      </c>
    </row>
    <row r="22" spans="1:6" s="12" customFormat="1">
      <c r="A22" s="14" t="s">
        <v>37</v>
      </c>
      <c r="B22" s="14"/>
      <c r="C22" s="14"/>
      <c r="D22" s="14"/>
      <c r="E22" s="14"/>
      <c r="F22" s="14"/>
    </row>
    <row r="24" spans="1:6">
      <c r="D24" s="14" t="s">
        <v>47</v>
      </c>
    </row>
    <row r="25" spans="1:6">
      <c r="A25" s="14" t="s">
        <v>32</v>
      </c>
      <c r="B25" s="11" t="s">
        <v>3</v>
      </c>
      <c r="C25" s="11" t="s">
        <v>4</v>
      </c>
      <c r="D25" s="11" t="s">
        <v>21</v>
      </c>
      <c r="E25" s="11" t="s">
        <v>22</v>
      </c>
    </row>
    <row r="26" spans="1:6">
      <c r="A26" s="18">
        <v>51</v>
      </c>
      <c r="B26" s="23">
        <v>9.9400000000000002E-2</v>
      </c>
      <c r="C26" s="23">
        <v>7.3600000000000235E-2</v>
      </c>
      <c r="D26" s="23">
        <f>B26/0.33108</f>
        <v>0.30022955176996496</v>
      </c>
      <c r="E26" s="23">
        <f>C26/0.33108</f>
        <v>0.22230276670291241</v>
      </c>
    </row>
    <row r="27" spans="1:6">
      <c r="A27" s="18">
        <v>54</v>
      </c>
      <c r="B27" s="23">
        <v>0.13477142633132808</v>
      </c>
      <c r="C27" s="23">
        <v>5.3999999999999999E-2</v>
      </c>
      <c r="D27" s="23">
        <f t="shared" ref="D27:D34" si="1">B27/0.33108</f>
        <v>0.40706604546130265</v>
      </c>
      <c r="E27" s="23">
        <f t="shared" ref="E27:E34" si="2">C27/0.33108</f>
        <v>0.16310257339615802</v>
      </c>
    </row>
    <row r="28" spans="1:6">
      <c r="A28" s="18">
        <v>56</v>
      </c>
      <c r="B28" s="23">
        <v>0.13292524240898113</v>
      </c>
      <c r="C28" s="23">
        <v>5.7440275268833607E-2</v>
      </c>
      <c r="D28" s="23">
        <f t="shared" si="1"/>
        <v>0.40148979826320264</v>
      </c>
      <c r="E28" s="23">
        <f t="shared" si="2"/>
        <v>0.17349364283204546</v>
      </c>
    </row>
    <row r="29" spans="1:6">
      <c r="A29" s="18">
        <v>59</v>
      </c>
      <c r="B29" s="23">
        <v>0.1460845583195805</v>
      </c>
      <c r="C29" s="23">
        <v>9.1542853614381605E-3</v>
      </c>
      <c r="D29" s="23">
        <f t="shared" si="1"/>
        <v>0.44123643324749462</v>
      </c>
      <c r="E29" s="23">
        <f t="shared" si="2"/>
        <v>2.7649768519506346E-2</v>
      </c>
    </row>
    <row r="30" spans="1:6">
      <c r="A30" s="18">
        <v>63</v>
      </c>
      <c r="B30" s="23">
        <v>0.14464931174434881</v>
      </c>
      <c r="C30" s="23">
        <v>9.8485163532883169E-3</v>
      </c>
      <c r="D30" s="23">
        <f t="shared" si="1"/>
        <v>0.43690138862011846</v>
      </c>
      <c r="E30" s="23">
        <f t="shared" si="2"/>
        <v>2.9746636321397599E-2</v>
      </c>
    </row>
    <row r="31" spans="1:6">
      <c r="A31" s="18">
        <v>66</v>
      </c>
      <c r="B31" s="23">
        <v>0.15971524066942833</v>
      </c>
      <c r="C31" s="23">
        <v>3.1200572437026239E-3</v>
      </c>
      <c r="D31" s="23">
        <f t="shared" si="1"/>
        <v>0.48240679192167552</v>
      </c>
      <c r="E31" s="23">
        <f t="shared" si="2"/>
        <v>9.4238771405781799E-3</v>
      </c>
    </row>
    <row r="32" spans="1:6">
      <c r="A32" s="18">
        <v>68</v>
      </c>
      <c r="B32" s="23">
        <v>0.16606942720478904</v>
      </c>
      <c r="C32" s="23">
        <v>1.8135332729021505E-3</v>
      </c>
      <c r="D32" s="23">
        <f t="shared" si="1"/>
        <v>0.50159909147272275</v>
      </c>
      <c r="E32" s="23">
        <f t="shared" si="2"/>
        <v>5.4776285879610687E-3</v>
      </c>
    </row>
    <row r="33" spans="1:6">
      <c r="A33" s="18">
        <v>71</v>
      </c>
      <c r="B33" s="23">
        <v>0.18116627152415998</v>
      </c>
      <c r="C33" s="23">
        <v>1.3819253541899541E-3</v>
      </c>
      <c r="D33" s="23">
        <f t="shared" si="1"/>
        <v>0.54719787218847404</v>
      </c>
      <c r="E33" s="23">
        <f t="shared" si="2"/>
        <v>4.1739922501810864E-3</v>
      </c>
    </row>
    <row r="34" spans="1:6">
      <c r="A34" s="18">
        <v>74</v>
      </c>
      <c r="B34" s="23">
        <v>0.20016867606513439</v>
      </c>
      <c r="C34" s="23">
        <v>1.5314280971173713E-4</v>
      </c>
      <c r="D34" s="23">
        <f t="shared" si="1"/>
        <v>0.6045930773986179</v>
      </c>
      <c r="E34" s="23">
        <f t="shared" si="2"/>
        <v>4.6255530298337907E-4</v>
      </c>
    </row>
    <row r="45" spans="1:6" s="12" customFormat="1">
      <c r="A45" s="14" t="s">
        <v>38</v>
      </c>
      <c r="B45" s="14"/>
      <c r="C45" s="14"/>
      <c r="D45" s="14"/>
      <c r="E45" s="14"/>
      <c r="F45" s="14"/>
    </row>
    <row r="48" spans="1:6">
      <c r="D48" s="14" t="s">
        <v>48</v>
      </c>
    </row>
    <row r="49" spans="1:5">
      <c r="A49" s="14" t="s">
        <v>32</v>
      </c>
      <c r="B49" s="11" t="s">
        <v>3</v>
      </c>
      <c r="C49" s="11" t="s">
        <v>4</v>
      </c>
      <c r="D49" s="11" t="s">
        <v>33</v>
      </c>
      <c r="E49" s="11" t="s">
        <v>34</v>
      </c>
    </row>
    <row r="50" spans="1:5">
      <c r="A50" s="18">
        <v>78</v>
      </c>
      <c r="B50" s="23">
        <v>0.22767721852203049</v>
      </c>
      <c r="C50" s="23">
        <v>1.9610000000000002E-2</v>
      </c>
      <c r="D50" s="23">
        <f>B50/0.33108</f>
        <v>0.68768037490041833</v>
      </c>
      <c r="E50" s="23">
        <f>C50/0.33108</f>
        <v>5.9230397487012212E-2</v>
      </c>
    </row>
    <row r="51" spans="1:5">
      <c r="A51" s="18">
        <v>81</v>
      </c>
      <c r="B51" s="23">
        <v>0.25262547448815137</v>
      </c>
      <c r="C51" s="23">
        <v>0.13149702222222168</v>
      </c>
      <c r="D51" s="23">
        <f t="shared" ref="D51:D56" si="3">B51/0.33108</f>
        <v>0.76303453693412882</v>
      </c>
      <c r="E51" s="23">
        <f t="shared" ref="E51:E56" si="4">C51/0.33108</f>
        <v>0.39717597626622475</v>
      </c>
    </row>
    <row r="52" spans="1:5">
      <c r="A52" s="14">
        <v>83</v>
      </c>
      <c r="B52" s="23">
        <v>0.26777267622915502</v>
      </c>
      <c r="C52" s="23">
        <v>0.18295512077834655</v>
      </c>
      <c r="D52" s="23">
        <f t="shared" si="3"/>
        <v>0.80878541811391513</v>
      </c>
      <c r="E52" s="23">
        <f t="shared" si="4"/>
        <v>0.55260094472135601</v>
      </c>
    </row>
    <row r="53" spans="1:5">
      <c r="A53" s="14">
        <v>86</v>
      </c>
      <c r="B53" s="23">
        <v>0.26668604072028174</v>
      </c>
      <c r="C53" s="23">
        <v>0.2388645018679309</v>
      </c>
      <c r="D53" s="23">
        <f t="shared" si="3"/>
        <v>0.80550332463538044</v>
      </c>
      <c r="E53" s="23">
        <f t="shared" si="4"/>
        <v>0.72147064717872089</v>
      </c>
    </row>
    <row r="54" spans="1:5">
      <c r="A54" s="14">
        <v>89</v>
      </c>
      <c r="B54" s="23">
        <v>0.23078596300576093</v>
      </c>
      <c r="C54" s="23">
        <v>0.24572030733721012</v>
      </c>
      <c r="D54" s="23">
        <f t="shared" si="3"/>
        <v>0.69707008277685434</v>
      </c>
      <c r="E54" s="23">
        <f t="shared" si="4"/>
        <v>0.74217804559988565</v>
      </c>
    </row>
    <row r="55" spans="1:5">
      <c r="A55" s="14">
        <v>92</v>
      </c>
      <c r="B55" s="23">
        <v>0.21974271633900372</v>
      </c>
      <c r="C55" s="23">
        <v>0.19684877530951114</v>
      </c>
      <c r="D55" s="23">
        <f t="shared" si="3"/>
        <v>0.6637148614806202</v>
      </c>
      <c r="E55" s="23">
        <f t="shared" si="4"/>
        <v>0.59456558931228454</v>
      </c>
    </row>
    <row r="56" spans="1:5">
      <c r="A56" s="14">
        <v>94</v>
      </c>
      <c r="B56" s="23">
        <v>0.236155727735542</v>
      </c>
      <c r="C56" s="23">
        <v>0.18944141692354755</v>
      </c>
      <c r="D56" s="23">
        <f t="shared" si="3"/>
        <v>0.71328901696128433</v>
      </c>
      <c r="E56" s="23">
        <f t="shared" si="4"/>
        <v>0.57219227051935351</v>
      </c>
    </row>
    <row r="65" spans="1:6" s="12" customFormat="1">
      <c r="A65" s="14" t="s">
        <v>39</v>
      </c>
      <c r="B65" s="14"/>
      <c r="C65" s="14"/>
      <c r="D65" s="14"/>
      <c r="E65" s="14"/>
      <c r="F65" s="14"/>
    </row>
    <row r="67" spans="1:6">
      <c r="D67" s="14" t="s">
        <v>49</v>
      </c>
    </row>
    <row r="68" spans="1:6">
      <c r="A68" s="14" t="s">
        <v>32</v>
      </c>
      <c r="B68" s="11" t="s">
        <v>3</v>
      </c>
      <c r="C68" s="11" t="s">
        <v>4</v>
      </c>
      <c r="D68" s="11" t="s">
        <v>35</v>
      </c>
      <c r="E68" s="11" t="s">
        <v>36</v>
      </c>
    </row>
    <row r="69" spans="1:6">
      <c r="A69" s="14">
        <v>96</v>
      </c>
      <c r="B69" s="23">
        <v>0.23757550813099398</v>
      </c>
      <c r="C69" s="23">
        <v>0.18675878128198126</v>
      </c>
      <c r="D69" s="23">
        <f>B69/0.33108</f>
        <v>0.71757734726046274</v>
      </c>
      <c r="E69" s="23">
        <f>C69/0.33108</f>
        <v>0.56408958947076615</v>
      </c>
    </row>
    <row r="70" spans="1:6">
      <c r="A70" s="14">
        <v>99</v>
      </c>
      <c r="B70" s="23">
        <v>0.22526542791709078</v>
      </c>
      <c r="C70" s="23">
        <v>0.18327199641713166</v>
      </c>
      <c r="D70" s="23">
        <f t="shared" ref="D70:D79" si="5">B70/0.33108</f>
        <v>0.68039575908267125</v>
      </c>
      <c r="E70" s="23">
        <f t="shared" ref="E70:E79" si="6">C70/0.33108</f>
        <v>0.55355804161269684</v>
      </c>
    </row>
    <row r="71" spans="1:6">
      <c r="A71" s="14">
        <v>101</v>
      </c>
      <c r="B71" s="23">
        <v>0.21133896346626091</v>
      </c>
      <c r="C71" s="23">
        <v>0.16109820175416767</v>
      </c>
      <c r="D71" s="23">
        <f t="shared" si="5"/>
        <v>0.63833201481895896</v>
      </c>
      <c r="E71" s="23">
        <f t="shared" si="6"/>
        <v>0.48658391251107791</v>
      </c>
    </row>
    <row r="72" spans="1:6">
      <c r="A72" s="14">
        <v>103</v>
      </c>
      <c r="B72" s="23">
        <v>0.18818055552270083</v>
      </c>
      <c r="C72" s="23">
        <v>0.15325006647094297</v>
      </c>
      <c r="D72" s="23">
        <f t="shared" si="5"/>
        <v>0.56838394201613152</v>
      </c>
      <c r="E72" s="23">
        <f t="shared" si="6"/>
        <v>0.46287926323227913</v>
      </c>
    </row>
    <row r="73" spans="1:6">
      <c r="A73" s="14">
        <v>105</v>
      </c>
      <c r="B73" s="23">
        <v>0.18934375950601426</v>
      </c>
      <c r="C73" s="23">
        <v>0.15081151945988272</v>
      </c>
      <c r="D73" s="23">
        <f t="shared" si="5"/>
        <v>0.57189730429507757</v>
      </c>
      <c r="E73" s="23">
        <f t="shared" si="6"/>
        <v>0.45551383188317845</v>
      </c>
    </row>
    <row r="74" spans="1:6">
      <c r="A74" s="14">
        <v>108</v>
      </c>
      <c r="B74" s="23">
        <v>0.17934586715025169</v>
      </c>
      <c r="C74" s="23">
        <v>0.15552956925702111</v>
      </c>
      <c r="D74" s="23">
        <f t="shared" si="5"/>
        <v>0.54169949000317652</v>
      </c>
      <c r="E74" s="23">
        <f t="shared" si="6"/>
        <v>0.46976431453733575</v>
      </c>
    </row>
    <row r="75" spans="1:6">
      <c r="A75" s="14">
        <v>111</v>
      </c>
      <c r="B75" s="23">
        <v>0.17107220741762041</v>
      </c>
      <c r="C75" s="23">
        <v>0.16996098227889161</v>
      </c>
      <c r="D75" s="23">
        <f t="shared" si="5"/>
        <v>0.51670957900694825</v>
      </c>
      <c r="E75" s="23">
        <f t="shared" si="6"/>
        <v>0.51335321456714877</v>
      </c>
    </row>
    <row r="76" spans="1:6">
      <c r="A76" s="14">
        <v>114</v>
      </c>
      <c r="B76" s="23">
        <v>0.17588985543275426</v>
      </c>
      <c r="C76" s="23">
        <v>0.17393847359152639</v>
      </c>
      <c r="D76" s="23">
        <f t="shared" si="5"/>
        <v>0.53126088991408205</v>
      </c>
      <c r="E76" s="23">
        <f t="shared" si="6"/>
        <v>0.52536690102551165</v>
      </c>
    </row>
    <row r="77" spans="1:6">
      <c r="A77" s="14">
        <v>120</v>
      </c>
      <c r="B77" s="23">
        <v>0.16738217958353416</v>
      </c>
      <c r="C77" s="23">
        <v>0.1682813533627934</v>
      </c>
      <c r="D77" s="23">
        <f t="shared" si="5"/>
        <v>0.50556415242096819</v>
      </c>
      <c r="E77" s="23">
        <f t="shared" si="6"/>
        <v>0.50828003311221881</v>
      </c>
    </row>
    <row r="78" spans="1:6">
      <c r="A78" s="14">
        <v>123</v>
      </c>
      <c r="B78" s="23">
        <v>0.1621696480189255</v>
      </c>
      <c r="C78" s="23">
        <v>0.16188947075335927</v>
      </c>
      <c r="D78" s="23">
        <f t="shared" si="5"/>
        <v>0.48982012812288722</v>
      </c>
      <c r="E78" s="23">
        <f t="shared" si="6"/>
        <v>0.48897387565953632</v>
      </c>
    </row>
    <row r="79" spans="1:6">
      <c r="A79" s="14">
        <v>126</v>
      </c>
      <c r="B79" s="23">
        <v>0.17530000000000001</v>
      </c>
      <c r="C79" s="23">
        <v>0.171264</v>
      </c>
      <c r="D79" s="23">
        <f t="shared" si="5"/>
        <v>0.52947927993234267</v>
      </c>
      <c r="E79" s="23">
        <f t="shared" si="6"/>
        <v>0.5172888727799928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1"/>
  <sheetViews>
    <sheetView workbookViewId="0"/>
  </sheetViews>
  <sheetFormatPr defaultRowHeight="15"/>
  <cols>
    <col min="2" max="2" width="9" style="1"/>
  </cols>
  <sheetData>
    <row r="3" spans="1:9" s="12" customFormat="1">
      <c r="B3" s="12" t="s">
        <v>43</v>
      </c>
    </row>
    <row r="5" spans="1:9">
      <c r="A5" t="s">
        <v>6</v>
      </c>
      <c r="B5" s="1" t="s">
        <v>41</v>
      </c>
      <c r="E5" t="s">
        <v>9</v>
      </c>
      <c r="H5" s="14" t="s">
        <v>13</v>
      </c>
      <c r="I5" t="s">
        <v>10</v>
      </c>
    </row>
    <row r="6" spans="1:9">
      <c r="A6" s="3">
        <v>33</v>
      </c>
      <c r="B6" s="3">
        <v>375.97465068222516</v>
      </c>
    </row>
    <row r="7" spans="1:9">
      <c r="A7" s="3">
        <v>34</v>
      </c>
      <c r="B7" s="3">
        <v>544.65319976603973</v>
      </c>
    </row>
    <row r="8" spans="1:9">
      <c r="A8" s="3">
        <v>35</v>
      </c>
      <c r="B8" s="3">
        <v>713.33174884985431</v>
      </c>
      <c r="D8" s="3">
        <f>(B8-B7)*1.5</f>
        <v>253.01782362572186</v>
      </c>
      <c r="E8" s="3">
        <f>B7*0.1</f>
        <v>54.465319976603979</v>
      </c>
      <c r="F8" s="3">
        <f>SUM(D8:E8)</f>
        <v>307.48314360232587</v>
      </c>
      <c r="G8">
        <v>625</v>
      </c>
      <c r="H8" s="3">
        <f>G8*1.5</f>
        <v>937.5</v>
      </c>
      <c r="I8" s="23">
        <f>(H8-F8)/H8</f>
        <v>0.67201798015751912</v>
      </c>
    </row>
    <row r="9" spans="1:9">
      <c r="A9" s="3">
        <v>36</v>
      </c>
      <c r="B9" s="3">
        <v>882.01029793366877</v>
      </c>
      <c r="D9" s="3">
        <f>(B9-B8)*1.5</f>
        <v>253.01782362572169</v>
      </c>
      <c r="E9" s="3">
        <f>B8*0.1</f>
        <v>71.333174884985439</v>
      </c>
      <c r="F9" s="3">
        <f t="shared" ref="F9:F23" si="0">SUM(D9:E9)</f>
        <v>324.35099851070714</v>
      </c>
      <c r="H9" s="3">
        <f>H8</f>
        <v>937.5</v>
      </c>
      <c r="I9" s="23">
        <f t="shared" ref="I9:I23" si="1">(H9-F9)/H9</f>
        <v>0.65402560158857914</v>
      </c>
    </row>
    <row r="10" spans="1:9">
      <c r="A10" s="3"/>
      <c r="B10" s="3">
        <v>1152.4628804807237</v>
      </c>
      <c r="D10" s="3">
        <f t="shared" ref="D10:D23" si="2">(B10-B9)*1.5</f>
        <v>405.6788738205824</v>
      </c>
      <c r="E10" s="3">
        <f t="shared" ref="E10:E23" si="3">B9*0.1</f>
        <v>88.201029793366885</v>
      </c>
      <c r="F10" s="3">
        <f t="shared" si="0"/>
        <v>493.8799036139493</v>
      </c>
      <c r="H10" s="3">
        <f t="shared" ref="H10:H23" si="4">H9</f>
        <v>937.5</v>
      </c>
      <c r="I10" s="23">
        <f t="shared" si="1"/>
        <v>0.47319476947845407</v>
      </c>
    </row>
    <row r="11" spans="1:9">
      <c r="A11" s="3"/>
      <c r="B11" s="3">
        <v>1422.9154630277787</v>
      </c>
      <c r="D11" s="3">
        <f t="shared" si="2"/>
        <v>405.67887382058257</v>
      </c>
      <c r="E11" s="3">
        <f t="shared" si="3"/>
        <v>115.24628804807237</v>
      </c>
      <c r="F11" s="3">
        <f t="shared" si="0"/>
        <v>520.92516186865498</v>
      </c>
      <c r="H11" s="3">
        <f t="shared" si="4"/>
        <v>937.5</v>
      </c>
      <c r="I11" s="23">
        <f t="shared" si="1"/>
        <v>0.44434649400676801</v>
      </c>
    </row>
    <row r="12" spans="1:9">
      <c r="A12" s="3">
        <f>A9+3</f>
        <v>39</v>
      </c>
      <c r="B12" s="3">
        <v>1693.3680455748338</v>
      </c>
      <c r="D12" s="3">
        <f t="shared" si="2"/>
        <v>405.67887382058257</v>
      </c>
      <c r="E12" s="3">
        <f t="shared" si="3"/>
        <v>142.29154630277787</v>
      </c>
      <c r="F12" s="3">
        <f t="shared" si="0"/>
        <v>547.97042012336044</v>
      </c>
      <c r="H12" s="3">
        <f t="shared" si="4"/>
        <v>937.5</v>
      </c>
      <c r="I12" s="23">
        <f t="shared" si="1"/>
        <v>0.41549821853508218</v>
      </c>
    </row>
    <row r="13" spans="1:9">
      <c r="A13" s="3"/>
      <c r="B13" s="3">
        <v>1945.4281147708521</v>
      </c>
      <c r="D13" s="3">
        <f t="shared" si="2"/>
        <v>378.09010379402741</v>
      </c>
      <c r="E13" s="3">
        <f t="shared" si="3"/>
        <v>169.33680455748339</v>
      </c>
      <c r="F13" s="3">
        <f t="shared" si="0"/>
        <v>547.42690835151075</v>
      </c>
      <c r="H13" s="3">
        <f t="shared" si="4"/>
        <v>937.5</v>
      </c>
      <c r="I13" s="23">
        <f t="shared" si="1"/>
        <v>0.41607796442505518</v>
      </c>
    </row>
    <row r="14" spans="1:9">
      <c r="A14" s="3"/>
      <c r="B14" s="3">
        <v>2197.4881839668706</v>
      </c>
      <c r="D14" s="3">
        <f t="shared" si="2"/>
        <v>378.09010379402775</v>
      </c>
      <c r="E14" s="3">
        <f t="shared" si="3"/>
        <v>194.54281147708522</v>
      </c>
      <c r="F14" s="3">
        <f t="shared" si="0"/>
        <v>572.63291527111301</v>
      </c>
      <c r="H14" s="3">
        <f t="shared" si="4"/>
        <v>937.5</v>
      </c>
      <c r="I14" s="23">
        <f t="shared" si="1"/>
        <v>0.38919155704414615</v>
      </c>
    </row>
    <row r="15" spans="1:9">
      <c r="A15" s="3">
        <f>A12+3</f>
        <v>42</v>
      </c>
      <c r="B15" s="3">
        <v>2449.5482531628886</v>
      </c>
      <c r="D15" s="3">
        <f t="shared" si="2"/>
        <v>378.09010379402707</v>
      </c>
      <c r="E15" s="3">
        <f t="shared" si="3"/>
        <v>219.74881839668706</v>
      </c>
      <c r="F15" s="3">
        <f t="shared" si="0"/>
        <v>597.83892219071413</v>
      </c>
      <c r="H15" s="3">
        <f t="shared" si="4"/>
        <v>937.5</v>
      </c>
      <c r="I15" s="23">
        <f t="shared" si="1"/>
        <v>0.36230514966323824</v>
      </c>
    </row>
    <row r="16" spans="1:9">
      <c r="A16" s="3"/>
      <c r="B16" s="3">
        <v>2640.1931765801787</v>
      </c>
      <c r="D16" s="3">
        <f t="shared" si="2"/>
        <v>285.96738512593515</v>
      </c>
      <c r="E16" s="3">
        <f t="shared" si="3"/>
        <v>244.95482531628886</v>
      </c>
      <c r="F16" s="3">
        <f t="shared" si="0"/>
        <v>530.92221044222401</v>
      </c>
      <c r="H16" s="3">
        <f t="shared" si="4"/>
        <v>937.5</v>
      </c>
      <c r="I16" s="23">
        <f t="shared" si="1"/>
        <v>0.43368297552829438</v>
      </c>
    </row>
    <row r="17" spans="1:10">
      <c r="A17" s="3"/>
      <c r="B17" s="3">
        <v>2830.8380999974688</v>
      </c>
      <c r="D17" s="3">
        <f t="shared" si="2"/>
        <v>285.96738512593515</v>
      </c>
      <c r="E17" s="3">
        <f t="shared" si="3"/>
        <v>264.01931765801788</v>
      </c>
      <c r="F17" s="3">
        <f t="shared" si="0"/>
        <v>549.98670278395298</v>
      </c>
      <c r="H17" s="3">
        <f t="shared" si="4"/>
        <v>937.5</v>
      </c>
      <c r="I17" s="23">
        <f t="shared" si="1"/>
        <v>0.41334751703045014</v>
      </c>
    </row>
    <row r="18" spans="1:10">
      <c r="A18" s="3">
        <f>A15+3</f>
        <v>45</v>
      </c>
      <c r="B18" s="3">
        <v>3021.4830234147594</v>
      </c>
      <c r="D18" s="3">
        <f t="shared" si="2"/>
        <v>285.96738512593583</v>
      </c>
      <c r="E18" s="3">
        <f t="shared" si="3"/>
        <v>283.0838099997469</v>
      </c>
      <c r="F18" s="3">
        <f t="shared" si="0"/>
        <v>569.05119512568274</v>
      </c>
      <c r="H18" s="3">
        <f t="shared" si="4"/>
        <v>937.5</v>
      </c>
      <c r="I18" s="23">
        <f t="shared" si="1"/>
        <v>0.39301205853260507</v>
      </c>
    </row>
    <row r="19" spans="1:10">
      <c r="A19" s="3"/>
      <c r="B19" s="3">
        <v>3149.7695663638851</v>
      </c>
      <c r="D19" s="3">
        <f t="shared" si="2"/>
        <v>192.42981442368864</v>
      </c>
      <c r="E19" s="3">
        <f t="shared" si="3"/>
        <v>302.14830234147593</v>
      </c>
      <c r="F19" s="3">
        <f t="shared" si="0"/>
        <v>494.57811676516457</v>
      </c>
      <c r="H19" s="3">
        <f t="shared" si="4"/>
        <v>937.5</v>
      </c>
      <c r="I19" s="23">
        <f t="shared" si="1"/>
        <v>0.47245000878382448</v>
      </c>
    </row>
    <row r="20" spans="1:10">
      <c r="A20" s="3"/>
      <c r="B20" s="3">
        <v>3278.0561093130109</v>
      </c>
      <c r="D20" s="3">
        <f t="shared" si="2"/>
        <v>192.42981442368864</v>
      </c>
      <c r="E20" s="3">
        <f t="shared" si="3"/>
        <v>314.97695663638854</v>
      </c>
      <c r="F20" s="3">
        <f t="shared" si="0"/>
        <v>507.40677106007718</v>
      </c>
      <c r="H20" s="3">
        <f t="shared" si="4"/>
        <v>937.5</v>
      </c>
      <c r="I20" s="23">
        <f t="shared" si="1"/>
        <v>0.45876611086925101</v>
      </c>
    </row>
    <row r="21" spans="1:10">
      <c r="A21" s="3">
        <f>A18+3</f>
        <v>48</v>
      </c>
      <c r="B21" s="3">
        <v>3406.3426522621367</v>
      </c>
      <c r="C21" s="2"/>
      <c r="D21" s="3">
        <f t="shared" si="2"/>
        <v>192.42981442368864</v>
      </c>
      <c r="E21" s="3">
        <f t="shared" si="3"/>
        <v>327.80561093130109</v>
      </c>
      <c r="F21" s="3">
        <f t="shared" si="0"/>
        <v>520.23542535498973</v>
      </c>
      <c r="H21" s="3">
        <f t="shared" si="4"/>
        <v>937.5</v>
      </c>
      <c r="I21" s="23">
        <f t="shared" si="1"/>
        <v>0.44508221295467765</v>
      </c>
    </row>
    <row r="22" spans="1:10">
      <c r="A22" s="3"/>
      <c r="B22" s="3">
        <v>3564.6140071392651</v>
      </c>
      <c r="C22" s="1"/>
      <c r="D22" s="3">
        <f t="shared" si="2"/>
        <v>237.40703231569273</v>
      </c>
      <c r="E22" s="3">
        <f t="shared" si="3"/>
        <v>340.6342652262137</v>
      </c>
      <c r="F22" s="3">
        <f t="shared" si="0"/>
        <v>578.04129754190649</v>
      </c>
      <c r="H22" s="3">
        <f t="shared" si="4"/>
        <v>937.5</v>
      </c>
      <c r="I22" s="23">
        <f t="shared" si="1"/>
        <v>0.38342261595529975</v>
      </c>
    </row>
    <row r="23" spans="1:10">
      <c r="A23" s="3"/>
      <c r="B23" s="3">
        <v>3722.8853620163936</v>
      </c>
      <c r="C23" s="1"/>
      <c r="D23" s="3">
        <f t="shared" si="2"/>
        <v>237.40703231569273</v>
      </c>
      <c r="E23" s="3">
        <f t="shared" si="3"/>
        <v>356.46140071392654</v>
      </c>
      <c r="F23" s="3">
        <f t="shared" si="0"/>
        <v>593.86843302961927</v>
      </c>
      <c r="H23" s="3">
        <f t="shared" si="4"/>
        <v>937.5</v>
      </c>
      <c r="I23" s="23">
        <f t="shared" si="1"/>
        <v>0.36654033810173947</v>
      </c>
    </row>
    <row r="24" spans="1:10">
      <c r="A24" s="3"/>
      <c r="C24" s="1"/>
    </row>
    <row r="25" spans="1:10">
      <c r="A25" s="3"/>
      <c r="C25" s="1"/>
    </row>
    <row r="26" spans="1:10">
      <c r="A26" s="3"/>
      <c r="C26" s="1"/>
    </row>
    <row r="27" spans="1:10">
      <c r="A27" s="3"/>
      <c r="C27" s="1"/>
    </row>
    <row r="28" spans="1:10">
      <c r="A28" s="3"/>
      <c r="C28" s="1"/>
    </row>
    <row r="29" spans="1:10" s="12" customFormat="1">
      <c r="B29" s="12" t="s">
        <v>44</v>
      </c>
    </row>
    <row r="30" spans="1:10" ht="14.25" customHeight="1">
      <c r="A30" s="3"/>
      <c r="C30" s="1"/>
    </row>
    <row r="31" spans="1:10" s="14" customFormat="1">
      <c r="A31" s="14" t="s">
        <v>0</v>
      </c>
      <c r="B31" s="11" t="s">
        <v>7</v>
      </c>
      <c r="C31" s="14" t="s">
        <v>8</v>
      </c>
      <c r="D31" s="14" t="s">
        <v>11</v>
      </c>
      <c r="E31" s="14" t="s">
        <v>12</v>
      </c>
      <c r="F31" s="14" t="s">
        <v>13</v>
      </c>
      <c r="J31" s="14" t="s">
        <v>12</v>
      </c>
    </row>
    <row r="32" spans="1:10" s="14" customFormat="1">
      <c r="A32" s="18"/>
      <c r="B32" s="11"/>
      <c r="C32" s="18">
        <v>3722.8853620163936</v>
      </c>
      <c r="G32" s="14">
        <v>0.625</v>
      </c>
      <c r="H32" s="14" t="s">
        <v>42</v>
      </c>
      <c r="I32" s="14" t="s">
        <v>14</v>
      </c>
    </row>
    <row r="33" spans="1:10">
      <c r="A33" s="18">
        <f>A21+3</f>
        <v>51</v>
      </c>
      <c r="B33" s="3">
        <v>3881.1567168935226</v>
      </c>
      <c r="C33" s="3">
        <v>4151.1078591349924</v>
      </c>
      <c r="D33" s="26">
        <f>B23*0.05+(B33-B23)*0.75</f>
        <v>304.84778425866637</v>
      </c>
      <c r="E33" s="26">
        <f>C32*0.05+(C33-C32)*0.75</f>
        <v>507.31114093976873</v>
      </c>
      <c r="F33" s="26">
        <f>G32*1000*0.75</f>
        <v>468.75</v>
      </c>
      <c r="H33" s="23">
        <f>(F33-D33)/F33</f>
        <v>0.34965806024817842</v>
      </c>
      <c r="I33" s="23">
        <f>(F33-J33)/F33</f>
        <v>0</v>
      </c>
      <c r="J33" s="3">
        <v>468.75</v>
      </c>
    </row>
    <row r="34" spans="1:10">
      <c r="A34" s="3"/>
      <c r="B34" s="3">
        <v>3853.9827934932332</v>
      </c>
      <c r="C34" s="3">
        <v>4258.3333430419998</v>
      </c>
      <c r="D34" s="26">
        <f>B33*0.05+(B34-B33)*0.75</f>
        <v>173.67739329445911</v>
      </c>
      <c r="E34" s="26">
        <f>C33*0.05+(C34-C33)*0.75</f>
        <v>287.97450588700519</v>
      </c>
      <c r="F34" s="26">
        <f>F33</f>
        <v>468.75</v>
      </c>
      <c r="H34" s="23">
        <f t="shared" ref="H34:H56" si="5">(F34-D34)/F34</f>
        <v>0.62948822763848733</v>
      </c>
      <c r="I34" s="23">
        <f t="shared" ref="I33:I56" si="6">(F34-J34)/F34</f>
        <v>0.38565438744105557</v>
      </c>
      <c r="J34" s="3">
        <v>287.97450588700519</v>
      </c>
    </row>
    <row r="35" spans="1:10">
      <c r="A35" s="3"/>
      <c r="B35" s="3">
        <v>3826.8088700929438</v>
      </c>
      <c r="C35" s="3">
        <v>4365.5588269490072</v>
      </c>
      <c r="D35" s="26">
        <f t="shared" ref="D35:D113" si="7">B34*0.05+(B35-B34)*0.75</f>
        <v>172.31869712444464</v>
      </c>
      <c r="E35" s="26">
        <f t="shared" ref="E35:E113" si="8">C34*0.05+(C35-C34)*0.75</f>
        <v>293.33578008235554</v>
      </c>
      <c r="F35" s="26">
        <f t="shared" ref="F35:F113" si="9">F34</f>
        <v>468.75</v>
      </c>
      <c r="H35" s="23">
        <f t="shared" si="5"/>
        <v>0.63238677946785149</v>
      </c>
      <c r="I35" s="23">
        <f t="shared" si="6"/>
        <v>0.37421700249097484</v>
      </c>
      <c r="J35" s="3">
        <v>293.33578008235554</v>
      </c>
    </row>
    <row r="36" spans="1:10">
      <c r="A36" s="3">
        <f>A33+3</f>
        <v>54</v>
      </c>
      <c r="B36" s="3">
        <v>3799.6349466926549</v>
      </c>
      <c r="C36" s="3">
        <v>4472.7843108560146</v>
      </c>
      <c r="D36" s="26">
        <f t="shared" si="7"/>
        <v>170.96000095443051</v>
      </c>
      <c r="E36" s="26">
        <f t="shared" si="8"/>
        <v>298.69705427770589</v>
      </c>
      <c r="F36" s="26">
        <f t="shared" si="9"/>
        <v>468.75</v>
      </c>
      <c r="H36" s="23">
        <f t="shared" si="5"/>
        <v>0.63528533129721498</v>
      </c>
      <c r="I36" s="23">
        <f t="shared" si="6"/>
        <v>0.36277961754089411</v>
      </c>
      <c r="J36" s="3">
        <v>298.69705427770589</v>
      </c>
    </row>
    <row r="37" spans="1:10">
      <c r="A37" s="3"/>
      <c r="B37" s="3">
        <v>3827.4734291293271</v>
      </c>
      <c r="C37" s="3">
        <v>4915.7089882432538</v>
      </c>
      <c r="D37" s="26">
        <f t="shared" si="7"/>
        <v>210.86060916213688</v>
      </c>
      <c r="E37" s="26">
        <f>C36*0.05+(C37-C36)*0.75</f>
        <v>555.83272358323006</v>
      </c>
      <c r="F37" s="26">
        <f t="shared" si="9"/>
        <v>468.75</v>
      </c>
      <c r="H37" s="23">
        <f t="shared" si="5"/>
        <v>0.55016403378744128</v>
      </c>
      <c r="I37" s="23">
        <f t="shared" si="6"/>
        <v>0</v>
      </c>
      <c r="J37" s="3">
        <v>468.75</v>
      </c>
    </row>
    <row r="38" spans="1:10">
      <c r="A38" s="3"/>
      <c r="B38" s="3">
        <v>3855.3119115659993</v>
      </c>
      <c r="C38" s="3">
        <v>5358.6336656304929</v>
      </c>
      <c r="D38" s="26">
        <f t="shared" si="7"/>
        <v>212.25253328397048</v>
      </c>
      <c r="E38" s="26">
        <f t="shared" si="8"/>
        <v>577.97895745259211</v>
      </c>
      <c r="F38" s="26">
        <f t="shared" si="9"/>
        <v>468.75</v>
      </c>
      <c r="H38" s="23">
        <f t="shared" si="5"/>
        <v>0.54719459566086293</v>
      </c>
      <c r="I38" s="23">
        <f t="shared" si="6"/>
        <v>0</v>
      </c>
      <c r="J38" s="3">
        <v>468.75</v>
      </c>
    </row>
    <row r="39" spans="1:10">
      <c r="A39" s="3">
        <f>A36+3</f>
        <v>57</v>
      </c>
      <c r="B39" s="3">
        <v>3883.1503940026714</v>
      </c>
      <c r="C39" s="3">
        <v>5801.5583430177321</v>
      </c>
      <c r="D39" s="26">
        <f t="shared" si="7"/>
        <v>213.6444574058041</v>
      </c>
      <c r="E39" s="26">
        <f t="shared" si="8"/>
        <v>600.12519132195405</v>
      </c>
      <c r="F39" s="26">
        <f t="shared" si="9"/>
        <v>468.75</v>
      </c>
      <c r="H39" s="23">
        <f t="shared" si="5"/>
        <v>0.54422515753428458</v>
      </c>
      <c r="I39" s="23">
        <f t="shared" si="6"/>
        <v>0</v>
      </c>
      <c r="J39" s="3">
        <v>468.75</v>
      </c>
    </row>
    <row r="40" spans="1:10">
      <c r="A40" s="3"/>
      <c r="B40" s="3">
        <v>3729.7587041033644</v>
      </c>
      <c r="C40" s="3">
        <v>5972.8122286784883</v>
      </c>
      <c r="D40" s="26">
        <f t="shared" si="7"/>
        <v>79.113752275653297</v>
      </c>
      <c r="E40" s="26">
        <f t="shared" si="8"/>
        <v>418.51833139645373</v>
      </c>
      <c r="F40" s="26">
        <f t="shared" si="9"/>
        <v>468.75</v>
      </c>
      <c r="H40" s="23">
        <f t="shared" si="5"/>
        <v>0.83122399514527301</v>
      </c>
      <c r="I40" s="23">
        <f t="shared" si="6"/>
        <v>0.10716089302089871</v>
      </c>
      <c r="J40" s="3">
        <v>418.51833139645373</v>
      </c>
    </row>
    <row r="41" spans="1:10">
      <c r="A41" s="3"/>
      <c r="B41" s="3">
        <v>3576.3670142040573</v>
      </c>
      <c r="C41" s="3">
        <v>6144.0661143392445</v>
      </c>
      <c r="D41" s="26">
        <f t="shared" si="7"/>
        <v>71.444167780687962</v>
      </c>
      <c r="E41" s="26">
        <f t="shared" si="8"/>
        <v>427.08102567949157</v>
      </c>
      <c r="F41" s="26">
        <f t="shared" si="9"/>
        <v>468.75</v>
      </c>
      <c r="H41" s="23">
        <f t="shared" si="5"/>
        <v>0.84758577540119906</v>
      </c>
      <c r="I41" s="23">
        <f t="shared" si="6"/>
        <v>8.8893811883751311E-2</v>
      </c>
      <c r="J41" s="3">
        <v>427.08102567949157</v>
      </c>
    </row>
    <row r="42" spans="1:10">
      <c r="A42" s="3">
        <f>A39+3</f>
        <v>60</v>
      </c>
      <c r="B42" s="3">
        <v>3422.9753243047508</v>
      </c>
      <c r="C42" s="3">
        <v>6315.32</v>
      </c>
      <c r="D42" s="26">
        <f t="shared" si="7"/>
        <v>63.77458328572294</v>
      </c>
      <c r="E42" s="26">
        <f t="shared" si="8"/>
        <v>435.64371996252868</v>
      </c>
      <c r="F42" s="26">
        <f t="shared" si="9"/>
        <v>468.75</v>
      </c>
      <c r="H42" s="23">
        <f t="shared" si="5"/>
        <v>0.86394755565712444</v>
      </c>
      <c r="I42" s="23">
        <f t="shared" si="6"/>
        <v>7.0626730746605484E-2</v>
      </c>
      <c r="J42" s="3">
        <v>435.64371996252868</v>
      </c>
    </row>
    <row r="43" spans="1:10">
      <c r="A43" s="3"/>
      <c r="B43" s="3">
        <v>3586.4173312535113</v>
      </c>
      <c r="C43" s="3">
        <v>6384.6455090342433</v>
      </c>
      <c r="D43" s="26">
        <f t="shared" si="7"/>
        <v>293.73027142680792</v>
      </c>
      <c r="E43" s="26">
        <f t="shared" si="8"/>
        <v>367.76013177568274</v>
      </c>
      <c r="F43" s="26">
        <f t="shared" si="9"/>
        <v>468.75</v>
      </c>
      <c r="H43" s="23">
        <f t="shared" si="5"/>
        <v>0.37337542095614312</v>
      </c>
      <c r="I43" s="23">
        <f t="shared" si="6"/>
        <v>0.21544505221187682</v>
      </c>
      <c r="J43" s="3">
        <v>367.76013177568274</v>
      </c>
    </row>
    <row r="44" spans="1:10">
      <c r="A44" s="3"/>
      <c r="B44" s="3">
        <v>3749.8593382022718</v>
      </c>
      <c r="C44" s="3">
        <v>6453.971018068487</v>
      </c>
      <c r="D44" s="26">
        <f t="shared" si="7"/>
        <v>301.90237177424598</v>
      </c>
      <c r="E44" s="26">
        <f t="shared" si="8"/>
        <v>371.22640722739493</v>
      </c>
      <c r="F44" s="26">
        <f t="shared" si="9"/>
        <v>468.75</v>
      </c>
      <c r="H44" s="23">
        <f t="shared" si="5"/>
        <v>0.35594160688160859</v>
      </c>
      <c r="I44" s="23">
        <f t="shared" si="6"/>
        <v>0.20805033124822414</v>
      </c>
      <c r="J44" s="3">
        <v>371.22640722739493</v>
      </c>
    </row>
    <row r="45" spans="1:10">
      <c r="A45" s="3">
        <f>A42+3</f>
        <v>63</v>
      </c>
      <c r="B45" s="3">
        <v>3913.3013451510319</v>
      </c>
      <c r="C45" s="3">
        <v>6523.2965271027306</v>
      </c>
      <c r="D45" s="26">
        <f t="shared" si="7"/>
        <v>310.0744721216837</v>
      </c>
      <c r="E45" s="26">
        <f t="shared" si="8"/>
        <v>374.69268267910707</v>
      </c>
      <c r="F45" s="26">
        <f t="shared" si="9"/>
        <v>468.75</v>
      </c>
      <c r="H45" s="23">
        <f t="shared" si="5"/>
        <v>0.33850779280707477</v>
      </c>
      <c r="I45" s="23">
        <f t="shared" si="6"/>
        <v>0.2006556102845716</v>
      </c>
      <c r="J45" s="3">
        <v>374.69268267910707</v>
      </c>
    </row>
    <row r="46" spans="1:10">
      <c r="A46" s="3"/>
      <c r="B46" s="3">
        <v>3936.1449796027509</v>
      </c>
      <c r="C46" s="3">
        <v>6854.9913110109183</v>
      </c>
      <c r="D46" s="26">
        <f t="shared" si="7"/>
        <v>212.79779309634088</v>
      </c>
      <c r="E46" s="26">
        <f t="shared" si="8"/>
        <v>574.93591428627724</v>
      </c>
      <c r="F46" s="26">
        <f t="shared" si="9"/>
        <v>468.75</v>
      </c>
      <c r="H46" s="23">
        <f t="shared" si="5"/>
        <v>0.54603137472780616</v>
      </c>
      <c r="I46" s="23">
        <f t="shared" si="6"/>
        <v>0</v>
      </c>
      <c r="J46" s="3">
        <v>468.75</v>
      </c>
    </row>
    <row r="47" spans="1:10">
      <c r="A47" s="3"/>
      <c r="B47" s="3">
        <v>3958.98861405447</v>
      </c>
      <c r="C47" s="3">
        <v>7186.6860949191059</v>
      </c>
      <c r="D47" s="26">
        <f>B46*0.05+(B47-B46)*0.75</f>
        <v>213.93997481892683</v>
      </c>
      <c r="E47" s="26">
        <f t="shared" si="8"/>
        <v>591.52065348168662</v>
      </c>
      <c r="F47" s="26">
        <f t="shared" si="9"/>
        <v>468.75</v>
      </c>
      <c r="H47" s="23">
        <f t="shared" si="5"/>
        <v>0.54359472038628942</v>
      </c>
      <c r="I47" s="23">
        <f t="shared" si="6"/>
        <v>0</v>
      </c>
      <c r="J47" s="3">
        <v>468.75</v>
      </c>
    </row>
    <row r="48" spans="1:10">
      <c r="A48" s="3">
        <f>A45+3</f>
        <v>66</v>
      </c>
      <c r="B48" s="3">
        <v>3981.832248506189</v>
      </c>
      <c r="C48" s="3">
        <v>7518.3808788272945</v>
      </c>
      <c r="D48" s="26">
        <f t="shared" si="7"/>
        <v>215.08215654151277</v>
      </c>
      <c r="E48" s="26">
        <f t="shared" si="8"/>
        <v>608.10539267709669</v>
      </c>
      <c r="F48" s="26">
        <f t="shared" si="9"/>
        <v>468.75</v>
      </c>
      <c r="H48" s="23">
        <f t="shared" si="5"/>
        <v>0.54115806604477279</v>
      </c>
      <c r="I48" s="23">
        <f t="shared" si="6"/>
        <v>0</v>
      </c>
      <c r="J48" s="3">
        <v>468.75</v>
      </c>
    </row>
    <row r="49" spans="1:10">
      <c r="A49" s="3"/>
      <c r="B49" s="3">
        <v>3883.0009279523506</v>
      </c>
      <c r="C49" s="3">
        <v>7563.5519879916601</v>
      </c>
      <c r="D49" s="26">
        <f t="shared" si="7"/>
        <v>124.96812200993065</v>
      </c>
      <c r="E49" s="26">
        <f t="shared" si="8"/>
        <v>409.79737581463894</v>
      </c>
      <c r="F49" s="26">
        <f t="shared" si="9"/>
        <v>468.75</v>
      </c>
      <c r="H49" s="23">
        <f t="shared" si="5"/>
        <v>0.73340133971214794</v>
      </c>
      <c r="I49" s="23">
        <f t="shared" si="6"/>
        <v>0.1257655982621036</v>
      </c>
      <c r="J49" s="3">
        <v>409.79737581463894</v>
      </c>
    </row>
    <row r="50" spans="1:10">
      <c r="A50" s="3"/>
      <c r="B50" s="3">
        <v>3784.1696073985122</v>
      </c>
      <c r="C50" s="3">
        <v>7608.7230971560257</v>
      </c>
      <c r="D50" s="26">
        <f t="shared" si="7"/>
        <v>120.02655598223873</v>
      </c>
      <c r="E50" s="26">
        <f t="shared" si="8"/>
        <v>412.05593127285721</v>
      </c>
      <c r="F50" s="26">
        <f t="shared" si="9"/>
        <v>468.75</v>
      </c>
      <c r="H50" s="23">
        <f t="shared" si="5"/>
        <v>0.74394334723789068</v>
      </c>
      <c r="I50" s="23">
        <f t="shared" si="6"/>
        <v>0.12094734661790463</v>
      </c>
      <c r="J50" s="3">
        <v>412.05593127285721</v>
      </c>
    </row>
    <row r="51" spans="1:10">
      <c r="A51" s="3">
        <f>A48+3</f>
        <v>69</v>
      </c>
      <c r="B51" s="3">
        <v>3685.3382868446733</v>
      </c>
      <c r="C51" s="3">
        <v>7653.8942063203913</v>
      </c>
      <c r="D51" s="26">
        <f t="shared" si="7"/>
        <v>115.08498995454647</v>
      </c>
      <c r="E51" s="26">
        <f t="shared" si="8"/>
        <v>414.31448673107548</v>
      </c>
      <c r="F51" s="26">
        <f t="shared" si="9"/>
        <v>468.75</v>
      </c>
      <c r="H51" s="23">
        <f t="shared" si="5"/>
        <v>0.75448535476363421</v>
      </c>
      <c r="I51" s="23">
        <f t="shared" si="6"/>
        <v>0.11612909497370565</v>
      </c>
      <c r="J51" s="3">
        <v>414.31448673107548</v>
      </c>
    </row>
    <row r="52" spans="1:10">
      <c r="A52" s="3"/>
      <c r="B52" s="3">
        <v>3598.1333454252208</v>
      </c>
      <c r="C52" s="3">
        <v>7920.5769394321987</v>
      </c>
      <c r="D52" s="26">
        <f t="shared" si="7"/>
        <v>118.86320827764428</v>
      </c>
      <c r="E52" s="26">
        <f t="shared" si="8"/>
        <v>582.70676014987521</v>
      </c>
      <c r="F52" s="26">
        <f t="shared" si="9"/>
        <v>468.75</v>
      </c>
      <c r="H52" s="23">
        <f t="shared" si="5"/>
        <v>0.74642515567435885</v>
      </c>
      <c r="I52" s="23">
        <f t="shared" si="6"/>
        <v>0</v>
      </c>
      <c r="J52" s="3">
        <v>468.75</v>
      </c>
    </row>
    <row r="53" spans="1:10">
      <c r="A53" s="3"/>
      <c r="B53" s="3">
        <v>3510.9284040057682</v>
      </c>
      <c r="C53" s="3">
        <v>8187.2596725440062</v>
      </c>
      <c r="D53" s="26">
        <f t="shared" si="7"/>
        <v>114.50296120667164</v>
      </c>
      <c r="E53" s="26">
        <f t="shared" si="8"/>
        <v>596.04089680546554</v>
      </c>
      <c r="F53" s="26">
        <f t="shared" si="9"/>
        <v>468.75</v>
      </c>
      <c r="H53" s="23">
        <f t="shared" si="5"/>
        <v>0.75572701609243376</v>
      </c>
      <c r="I53" s="23">
        <f t="shared" si="6"/>
        <v>0</v>
      </c>
      <c r="J53" s="3">
        <v>468.75</v>
      </c>
    </row>
    <row r="54" spans="1:10">
      <c r="A54" s="3">
        <f>A51+3</f>
        <v>72</v>
      </c>
      <c r="B54" s="3">
        <v>3423.7234625863157</v>
      </c>
      <c r="C54" s="3">
        <v>8453.9424056558146</v>
      </c>
      <c r="D54" s="26">
        <f t="shared" si="7"/>
        <v>110.14271413569901</v>
      </c>
      <c r="E54" s="26">
        <f t="shared" si="8"/>
        <v>609.37503346105655</v>
      </c>
      <c r="F54" s="26">
        <f t="shared" si="9"/>
        <v>468.75</v>
      </c>
      <c r="H54" s="23">
        <f t="shared" si="5"/>
        <v>0.76502887651050877</v>
      </c>
      <c r="I54" s="23">
        <f t="shared" si="6"/>
        <v>0</v>
      </c>
      <c r="J54" s="3">
        <v>468.75</v>
      </c>
    </row>
    <row r="55" spans="1:10">
      <c r="A55" s="3"/>
      <c r="B55" s="3">
        <v>3234.28442037287</v>
      </c>
      <c r="C55" s="3">
        <v>8420.1539254230083</v>
      </c>
      <c r="D55" s="26">
        <f t="shared" si="7"/>
        <v>29.106891469231556</v>
      </c>
      <c r="E55" s="26">
        <f t="shared" si="8"/>
        <v>397.35576010818608</v>
      </c>
      <c r="F55" s="26">
        <f t="shared" si="9"/>
        <v>468.75</v>
      </c>
      <c r="H55" s="23">
        <f t="shared" si="5"/>
        <v>0.93790529819897273</v>
      </c>
      <c r="I55" s="23">
        <f t="shared" si="6"/>
        <v>0.15230771176920305</v>
      </c>
      <c r="J55" s="3">
        <v>397.35576010818608</v>
      </c>
    </row>
    <row r="56" spans="1:10">
      <c r="A56" s="3"/>
      <c r="B56" s="3">
        <v>3044.8453781594244</v>
      </c>
      <c r="C56" s="3">
        <v>8386.3654451902021</v>
      </c>
      <c r="D56" s="26">
        <f t="shared" si="7"/>
        <v>19.634939358559279</v>
      </c>
      <c r="E56" s="26">
        <f t="shared" si="8"/>
        <v>395.66633609654576</v>
      </c>
      <c r="F56" s="26">
        <f t="shared" si="9"/>
        <v>468.75</v>
      </c>
      <c r="H56" s="23">
        <f t="shared" si="5"/>
        <v>0.95811212936840684</v>
      </c>
      <c r="I56" s="23">
        <f t="shared" si="6"/>
        <v>0.15591181632736903</v>
      </c>
      <c r="J56" s="3">
        <v>395.66633609654576</v>
      </c>
    </row>
    <row r="57" spans="1:10" s="10" customFormat="1">
      <c r="A57" s="8"/>
      <c r="B57" s="9"/>
      <c r="C57" s="9"/>
    </row>
    <row r="58" spans="1:10">
      <c r="A58" s="3"/>
      <c r="C58" s="1"/>
    </row>
    <row r="59" spans="1:10">
      <c r="A59" s="3"/>
      <c r="C59" s="1"/>
    </row>
    <row r="60" spans="1:10">
      <c r="A60" s="3"/>
      <c r="C60" s="1"/>
    </row>
    <row r="61" spans="1:10" s="12" customFormat="1">
      <c r="B61" s="12" t="s">
        <v>45</v>
      </c>
    </row>
    <row r="62" spans="1:10">
      <c r="A62" s="3"/>
      <c r="C62" s="1"/>
    </row>
    <row r="63" spans="1:10">
      <c r="A63" s="3"/>
      <c r="B63" s="11" t="s">
        <v>7</v>
      </c>
      <c r="C63" s="14" t="s">
        <v>8</v>
      </c>
      <c r="D63" s="14" t="s">
        <v>11</v>
      </c>
      <c r="E63" s="14" t="s">
        <v>12</v>
      </c>
      <c r="F63" s="14" t="s">
        <v>13</v>
      </c>
    </row>
    <row r="64" spans="1:10">
      <c r="A64" s="18">
        <f>A54+3</f>
        <v>75</v>
      </c>
      <c r="B64" s="3">
        <v>2855.4063359459788</v>
      </c>
      <c r="C64" s="3">
        <v>8352.5769649573958</v>
      </c>
      <c r="D64" s="24">
        <f>B56*0.05+(B64-B56)*0.75</f>
        <v>10.162987247887003</v>
      </c>
      <c r="E64" s="3">
        <f>C56*0.05+(C64-C56)*0.75</f>
        <v>393.97691208490545</v>
      </c>
      <c r="F64" s="3">
        <f>F56</f>
        <v>468.75</v>
      </c>
      <c r="H64" s="14" t="s">
        <v>42</v>
      </c>
      <c r="I64" s="14" t="s">
        <v>14</v>
      </c>
      <c r="J64" s="14"/>
    </row>
    <row r="65" spans="1:9">
      <c r="A65" s="3"/>
      <c r="B65" s="3">
        <v>2697.6878104523298</v>
      </c>
      <c r="C65" s="3">
        <v>8287.385639222146</v>
      </c>
      <c r="D65" s="24">
        <f t="shared" si="7"/>
        <v>24.481422677062227</v>
      </c>
      <c r="E65" s="3">
        <f t="shared" si="8"/>
        <v>368.73535394643244</v>
      </c>
      <c r="F65" s="3">
        <f t="shared" si="9"/>
        <v>468.75</v>
      </c>
      <c r="H65" s="23">
        <f>(F65-D65)/F65</f>
        <v>0.94777296495560048</v>
      </c>
      <c r="I65" s="23">
        <f t="shared" ref="I65:I71" si="10">(F65-E65)/F65</f>
        <v>0.21336457824761079</v>
      </c>
    </row>
    <row r="66" spans="1:9">
      <c r="A66" s="3"/>
      <c r="B66" s="3">
        <v>2539.9692849586809</v>
      </c>
      <c r="C66" s="3">
        <v>8222.1943134868961</v>
      </c>
      <c r="D66" s="24">
        <f t="shared" si="7"/>
        <v>16.59549640237978</v>
      </c>
      <c r="E66" s="3">
        <f t="shared" si="8"/>
        <v>365.47578765966995</v>
      </c>
      <c r="F66" s="3">
        <f t="shared" si="9"/>
        <v>468.75</v>
      </c>
      <c r="H66" s="23">
        <f t="shared" ref="H65:H71" si="11">(F66-D66)/F66</f>
        <v>0.96459627434158979</v>
      </c>
      <c r="I66" s="23">
        <f t="shared" si="10"/>
        <v>0.22031831965937076</v>
      </c>
    </row>
    <row r="67" spans="1:9">
      <c r="A67" s="3">
        <f>A64+3</f>
        <v>78</v>
      </c>
      <c r="B67" s="3">
        <v>2382.2507594650319</v>
      </c>
      <c r="C67" s="3">
        <v>8157.0029877516445</v>
      </c>
      <c r="D67" s="2">
        <f t="shared" si="7"/>
        <v>8.7095701276973472</v>
      </c>
      <c r="E67" s="3">
        <f t="shared" si="8"/>
        <v>362.21622137290609</v>
      </c>
      <c r="F67" s="3">
        <f t="shared" si="9"/>
        <v>468.75</v>
      </c>
      <c r="H67" s="23">
        <f t="shared" si="11"/>
        <v>0.98141958372757898</v>
      </c>
      <c r="I67" s="23">
        <f t="shared" si="10"/>
        <v>0.22727206107113368</v>
      </c>
    </row>
    <row r="68" spans="1:9">
      <c r="A68" s="3"/>
      <c r="B68" s="3">
        <v>2102.96059674754</v>
      </c>
      <c r="C68" s="3">
        <v>7807.6297944258622</v>
      </c>
      <c r="D68" s="24">
        <f t="shared" si="7"/>
        <v>-90.35508406486737</v>
      </c>
      <c r="E68" s="3">
        <f t="shared" si="8"/>
        <v>145.82025439324553</v>
      </c>
      <c r="F68" s="3">
        <f t="shared" si="9"/>
        <v>468.75</v>
      </c>
      <c r="H68" s="14"/>
      <c r="I68" s="23">
        <f t="shared" si="10"/>
        <v>0.68891679062774291</v>
      </c>
    </row>
    <row r="69" spans="1:9">
      <c r="A69" s="3"/>
      <c r="B69" s="3">
        <v>1823.6704340300482</v>
      </c>
      <c r="C69" s="3">
        <v>7458.2566011000799</v>
      </c>
      <c r="D69" s="3">
        <f t="shared" si="7"/>
        <v>-104.31959220074179</v>
      </c>
      <c r="E69" s="3">
        <f t="shared" si="8"/>
        <v>128.35159472695642</v>
      </c>
      <c r="F69" s="3">
        <f t="shared" si="9"/>
        <v>468.75</v>
      </c>
      <c r="H69" s="14"/>
      <c r="I69" s="23">
        <f t="shared" si="10"/>
        <v>0.72618326458249294</v>
      </c>
    </row>
    <row r="70" spans="1:9">
      <c r="A70" s="3">
        <f>A67+3</f>
        <v>81</v>
      </c>
      <c r="B70" s="3">
        <v>1544.3802713125565</v>
      </c>
      <c r="C70" s="3">
        <v>7108.8834077742977</v>
      </c>
      <c r="D70" s="3">
        <f t="shared" si="7"/>
        <v>-118.28410033661639</v>
      </c>
      <c r="E70" s="3">
        <f t="shared" si="8"/>
        <v>110.88293506066731</v>
      </c>
      <c r="F70" s="3">
        <f t="shared" si="9"/>
        <v>468.75</v>
      </c>
      <c r="H70" s="14"/>
      <c r="I70" s="23">
        <f t="shared" si="10"/>
        <v>0.76344973853724307</v>
      </c>
    </row>
    <row r="71" spans="1:9">
      <c r="A71" s="3"/>
      <c r="B71" s="3">
        <v>1464.0781020050617</v>
      </c>
      <c r="C71" s="3">
        <v>6755.1278764415601</v>
      </c>
      <c r="D71" s="24">
        <f t="shared" si="7"/>
        <v>16.99238658500677</v>
      </c>
      <c r="E71" s="24">
        <f t="shared" si="8"/>
        <v>90.127521889161756</v>
      </c>
      <c r="F71" s="3">
        <f t="shared" si="9"/>
        <v>468.75</v>
      </c>
      <c r="H71" s="23">
        <f t="shared" si="11"/>
        <v>0.9637495752853189</v>
      </c>
      <c r="I71" s="23">
        <f t="shared" si="10"/>
        <v>0.80772795330312164</v>
      </c>
    </row>
    <row r="72" spans="1:9">
      <c r="A72" s="3"/>
      <c r="B72" s="3">
        <v>1383.775932697567</v>
      </c>
      <c r="C72" s="3">
        <v>6401.3723451088226</v>
      </c>
      <c r="D72" s="24">
        <f t="shared" si="7"/>
        <v>12.977278119632032</v>
      </c>
      <c r="E72" s="24">
        <f t="shared" si="8"/>
        <v>72.439745322524914</v>
      </c>
      <c r="F72" s="3">
        <f t="shared" si="9"/>
        <v>468.75</v>
      </c>
      <c r="H72" s="23">
        <f t="shared" ref="H72:H82" si="12">(F72-D72)/F72</f>
        <v>0.97231514001145158</v>
      </c>
      <c r="I72" s="23">
        <f t="shared" ref="I72:I84" si="13">(F72-E72)/F72</f>
        <v>0.84546187664528016</v>
      </c>
    </row>
    <row r="73" spans="1:9">
      <c r="A73" s="3">
        <f>A70+3</f>
        <v>84</v>
      </c>
      <c r="B73" s="3">
        <v>1303.4737633900722</v>
      </c>
      <c r="C73" s="3">
        <v>6047.6168137760851</v>
      </c>
      <c r="D73" s="2">
        <f t="shared" si="7"/>
        <v>8.9621696542572948</v>
      </c>
      <c r="E73" s="24">
        <f t="shared" si="8"/>
        <v>54.751968755888015</v>
      </c>
      <c r="F73" s="3">
        <f t="shared" si="9"/>
        <v>468.75</v>
      </c>
      <c r="H73" s="23">
        <f t="shared" si="12"/>
        <v>0.98088070473758437</v>
      </c>
      <c r="I73" s="23">
        <f t="shared" si="13"/>
        <v>0.88319579998743891</v>
      </c>
    </row>
    <row r="74" spans="1:9">
      <c r="A74" s="3"/>
      <c r="B74" s="3">
        <v>981.01418666370751</v>
      </c>
      <c r="C74" s="3">
        <v>5572.8889820119339</v>
      </c>
      <c r="D74" s="3">
        <f t="shared" si="7"/>
        <v>-176.67099437526991</v>
      </c>
      <c r="E74" s="24">
        <f t="shared" si="8"/>
        <v>-53.665033134309169</v>
      </c>
      <c r="F74" s="3">
        <f t="shared" si="9"/>
        <v>468.75</v>
      </c>
      <c r="H74" s="14">
        <v>1</v>
      </c>
      <c r="I74" s="14">
        <v>1</v>
      </c>
    </row>
    <row r="75" spans="1:9">
      <c r="A75" s="3"/>
      <c r="B75" s="3">
        <v>658.55460993734278</v>
      </c>
      <c r="C75" s="3">
        <v>5098.1611502477826</v>
      </c>
      <c r="D75" s="3">
        <f t="shared" si="7"/>
        <v>-192.79397321158817</v>
      </c>
      <c r="E75" s="24">
        <f t="shared" si="8"/>
        <v>-77.401424722516708</v>
      </c>
      <c r="F75" s="3">
        <f t="shared" si="9"/>
        <v>468.75</v>
      </c>
      <c r="H75" s="14">
        <v>1</v>
      </c>
      <c r="I75" s="14">
        <v>1</v>
      </c>
    </row>
    <row r="76" spans="1:9">
      <c r="A76" s="3">
        <f>A73+3</f>
        <v>87</v>
      </c>
      <c r="B76" s="3">
        <v>336.09503321097833</v>
      </c>
      <c r="C76" s="3">
        <v>4623.4333184836314</v>
      </c>
      <c r="D76" s="3">
        <f t="shared" si="7"/>
        <v>-208.91695204790619</v>
      </c>
      <c r="E76" s="3">
        <f t="shared" si="8"/>
        <v>-101.13781631072428</v>
      </c>
      <c r="F76" s="3">
        <f t="shared" si="9"/>
        <v>468.75</v>
      </c>
      <c r="H76" s="14">
        <v>1</v>
      </c>
      <c r="I76" s="14">
        <v>1</v>
      </c>
    </row>
    <row r="77" spans="1:9">
      <c r="A77" s="3"/>
      <c r="B77" s="3">
        <v>300.7352665585891</v>
      </c>
      <c r="C77" s="3">
        <v>4376.4496931895328</v>
      </c>
      <c r="D77" s="2">
        <f t="shared" si="7"/>
        <v>-9.7150733287430029</v>
      </c>
      <c r="E77" s="24">
        <f t="shared" si="8"/>
        <v>45.933946953607631</v>
      </c>
      <c r="F77" s="3">
        <f t="shared" si="9"/>
        <v>468.75</v>
      </c>
      <c r="H77" s="14">
        <v>1</v>
      </c>
      <c r="I77" s="23">
        <f t="shared" si="13"/>
        <v>0.90200757983230373</v>
      </c>
    </row>
    <row r="78" spans="1:9">
      <c r="A78" s="3"/>
      <c r="B78" s="3">
        <v>265.37549990619988</v>
      </c>
      <c r="C78" s="3">
        <v>4129.4660678954342</v>
      </c>
      <c r="D78" s="24">
        <f t="shared" si="7"/>
        <v>-11.483061661362463</v>
      </c>
      <c r="E78" s="24">
        <f t="shared" si="8"/>
        <v>33.584765688902706</v>
      </c>
      <c r="F78" s="3">
        <f t="shared" si="9"/>
        <v>468.75</v>
      </c>
      <c r="H78" s="14">
        <v>1</v>
      </c>
      <c r="I78" s="23">
        <f t="shared" si="13"/>
        <v>0.92835249986367419</v>
      </c>
    </row>
    <row r="79" spans="1:9">
      <c r="A79" s="3">
        <f>A76+3</f>
        <v>90</v>
      </c>
      <c r="B79" s="3">
        <v>230.01573325381071</v>
      </c>
      <c r="C79" s="3">
        <v>3882.4824426013361</v>
      </c>
      <c r="D79" s="24">
        <f t="shared" si="7"/>
        <v>-13.251049993981882</v>
      </c>
      <c r="E79" s="24">
        <f t="shared" si="8"/>
        <v>21.235584424198123</v>
      </c>
      <c r="F79" s="3">
        <f t="shared" si="9"/>
        <v>468.75</v>
      </c>
      <c r="H79" s="14">
        <v>1</v>
      </c>
      <c r="I79" s="23">
        <f t="shared" si="13"/>
        <v>0.95469741989504397</v>
      </c>
    </row>
    <row r="80" spans="1:9">
      <c r="A80" s="3"/>
      <c r="B80" s="3">
        <v>251.94266473604713</v>
      </c>
      <c r="C80" s="3">
        <v>3618.0482949370539</v>
      </c>
      <c r="D80" s="24">
        <f t="shared" si="7"/>
        <v>27.945985274367857</v>
      </c>
      <c r="E80" s="2">
        <f t="shared" si="8"/>
        <v>-4.2014886181447935</v>
      </c>
      <c r="F80" s="3">
        <f t="shared" si="9"/>
        <v>468.75</v>
      </c>
      <c r="H80" s="23">
        <f t="shared" si="12"/>
        <v>0.94038189808134864</v>
      </c>
      <c r="I80" s="23">
        <f t="shared" si="13"/>
        <v>1.008963175718709</v>
      </c>
    </row>
    <row r="81" spans="1:10">
      <c r="A81" s="3"/>
      <c r="B81" s="3">
        <v>273.86959621828356</v>
      </c>
      <c r="C81" s="3">
        <v>3353.6141472727718</v>
      </c>
      <c r="D81" s="24">
        <f t="shared" si="7"/>
        <v>29.042331848479677</v>
      </c>
      <c r="E81" s="24">
        <f t="shared" si="8"/>
        <v>-17.423196001358889</v>
      </c>
      <c r="F81" s="3">
        <f t="shared" si="9"/>
        <v>468.75</v>
      </c>
      <c r="H81" s="23">
        <f t="shared" si="12"/>
        <v>0.93804302538991013</v>
      </c>
      <c r="I81" s="23">
        <f t="shared" si="13"/>
        <v>1.0371694848028989</v>
      </c>
    </row>
    <row r="82" spans="1:10">
      <c r="A82" s="3">
        <f>A79+3</f>
        <v>93</v>
      </c>
      <c r="B82" s="3">
        <v>295.79652770052002</v>
      </c>
      <c r="C82" s="3">
        <v>3089.1799996084892</v>
      </c>
      <c r="D82" s="24">
        <f t="shared" si="7"/>
        <v>30.138678422591518</v>
      </c>
      <c r="E82" s="24">
        <f t="shared" si="8"/>
        <v>-30.644903384573354</v>
      </c>
      <c r="F82" s="3">
        <f t="shared" si="9"/>
        <v>468.75</v>
      </c>
      <c r="H82" s="23">
        <f t="shared" si="12"/>
        <v>0.9357041526984714</v>
      </c>
      <c r="I82" s="23">
        <f t="shared" si="13"/>
        <v>1.0653757938870898</v>
      </c>
    </row>
    <row r="83" spans="1:10">
      <c r="A83" s="3"/>
      <c r="B83" s="3">
        <v>246.56481032864522</v>
      </c>
      <c r="C83" s="3">
        <v>3128.4832115492527</v>
      </c>
      <c r="D83" s="24">
        <f t="shared" si="7"/>
        <v>-22.133961643880092</v>
      </c>
      <c r="E83" s="3">
        <f t="shared" si="8"/>
        <v>183.93640893599709</v>
      </c>
      <c r="F83" s="3">
        <f t="shared" si="9"/>
        <v>468.75</v>
      </c>
      <c r="H83" s="14">
        <v>1</v>
      </c>
      <c r="I83" s="23">
        <f t="shared" si="13"/>
        <v>0.60760232760320632</v>
      </c>
    </row>
    <row r="84" spans="1:10">
      <c r="A84" s="3"/>
      <c r="B84" s="3">
        <v>197.33309295677043</v>
      </c>
      <c r="C84" s="3">
        <v>3167.7864234900162</v>
      </c>
      <c r="D84" s="24">
        <f t="shared" si="7"/>
        <v>-24.595547512473836</v>
      </c>
      <c r="E84" s="3">
        <f t="shared" si="8"/>
        <v>185.90156953303529</v>
      </c>
      <c r="F84" s="3">
        <f t="shared" si="9"/>
        <v>468.75</v>
      </c>
      <c r="H84" s="14">
        <v>1</v>
      </c>
      <c r="I84" s="23">
        <f t="shared" si="13"/>
        <v>0.60340998499619136</v>
      </c>
    </row>
    <row r="85" spans="1:10">
      <c r="A85" s="3"/>
      <c r="C85" s="1"/>
    </row>
    <row r="86" spans="1:10">
      <c r="A86" s="3"/>
      <c r="C86" s="1"/>
    </row>
    <row r="87" spans="1:10">
      <c r="A87" s="3"/>
      <c r="C87" s="1"/>
    </row>
    <row r="88" spans="1:10">
      <c r="A88" s="3"/>
      <c r="C88" s="1"/>
    </row>
    <row r="89" spans="1:10">
      <c r="A89" s="3"/>
      <c r="C89" s="1"/>
    </row>
    <row r="90" spans="1:10" s="12" customFormat="1">
      <c r="B90" s="12" t="s">
        <v>46</v>
      </c>
    </row>
    <row r="91" spans="1:10">
      <c r="A91" s="3"/>
      <c r="C91" s="1"/>
    </row>
    <row r="92" spans="1:10">
      <c r="A92" s="3"/>
      <c r="B92" s="11" t="s">
        <v>7</v>
      </c>
      <c r="C92" s="14" t="s">
        <v>8</v>
      </c>
      <c r="D92" s="14" t="s">
        <v>11</v>
      </c>
      <c r="E92" s="14" t="s">
        <v>12</v>
      </c>
      <c r="F92" s="14" t="s">
        <v>13</v>
      </c>
      <c r="H92" s="14" t="s">
        <v>42</v>
      </c>
      <c r="I92" s="14" t="s">
        <v>14</v>
      </c>
      <c r="J92" s="14"/>
    </row>
    <row r="93" spans="1:10">
      <c r="A93" s="18">
        <f>A82+3</f>
        <v>96</v>
      </c>
      <c r="B93" s="3">
        <v>148.10137558489564</v>
      </c>
      <c r="C93" s="3">
        <v>3207.0896354307797</v>
      </c>
      <c r="D93" s="25">
        <f>B84*0.05+(B93-B84)*0.75</f>
        <v>-27.057133381067572</v>
      </c>
      <c r="E93" s="25">
        <f>C84*0.05+(C93-C84)*0.75</f>
        <v>187.86673013007345</v>
      </c>
      <c r="F93" s="26">
        <f>F84</f>
        <v>468.75</v>
      </c>
      <c r="H93" s="14">
        <v>1</v>
      </c>
      <c r="I93" s="23">
        <f t="shared" ref="I93:I120" si="14">(F93-E93)/F93</f>
        <v>0.59921764238917663</v>
      </c>
    </row>
    <row r="94" spans="1:10">
      <c r="A94" s="3"/>
      <c r="B94" s="3">
        <v>136.13163406633333</v>
      </c>
      <c r="C94" s="3">
        <v>3088.0207364275784</v>
      </c>
      <c r="D94" s="17">
        <f t="shared" si="7"/>
        <v>-1.5722373596769437</v>
      </c>
      <c r="E94" s="25">
        <f t="shared" si="8"/>
        <v>71.052807519138014</v>
      </c>
      <c r="F94" s="26">
        <f t="shared" si="9"/>
        <v>468.75</v>
      </c>
      <c r="H94" s="14">
        <v>1</v>
      </c>
      <c r="I94" s="23">
        <f t="shared" si="14"/>
        <v>0.84842067729250559</v>
      </c>
    </row>
    <row r="95" spans="1:10">
      <c r="A95" s="3"/>
      <c r="B95" s="3">
        <v>124.16189254777103</v>
      </c>
      <c r="C95" s="3">
        <v>2968.9518374243771</v>
      </c>
      <c r="D95" s="17">
        <f t="shared" si="7"/>
        <v>-2.1707244356050595</v>
      </c>
      <c r="E95" s="25">
        <f t="shared" si="8"/>
        <v>65.099362568977966</v>
      </c>
      <c r="F95" s="26">
        <f t="shared" si="9"/>
        <v>468.75</v>
      </c>
      <c r="H95" s="14">
        <v>1</v>
      </c>
      <c r="I95" s="23">
        <f t="shared" si="14"/>
        <v>0.86112135985284699</v>
      </c>
    </row>
    <row r="96" spans="1:10">
      <c r="A96" s="3">
        <f>A93+3</f>
        <v>99</v>
      </c>
      <c r="B96" s="3">
        <v>112.19215102920873</v>
      </c>
      <c r="C96" s="3">
        <v>2849.8829384211754</v>
      </c>
      <c r="D96" s="17">
        <f t="shared" si="7"/>
        <v>-2.7692115115331744</v>
      </c>
      <c r="E96" s="25">
        <f t="shared" si="8"/>
        <v>59.145917618817549</v>
      </c>
      <c r="F96" s="26">
        <f t="shared" si="9"/>
        <v>468.75</v>
      </c>
      <c r="H96" s="14">
        <v>1</v>
      </c>
      <c r="I96" s="23">
        <f t="shared" si="14"/>
        <v>0.87382204241318928</v>
      </c>
    </row>
    <row r="97" spans="1:9">
      <c r="A97" s="3"/>
      <c r="B97" s="3">
        <v>138.99487445292058</v>
      </c>
      <c r="C97" s="3">
        <v>2915.4162257083335</v>
      </c>
      <c r="D97" s="25">
        <f t="shared" si="7"/>
        <v>25.711650119244325</v>
      </c>
      <c r="E97" s="25">
        <f t="shared" si="8"/>
        <v>191.64411238642739</v>
      </c>
      <c r="F97" s="26">
        <f t="shared" si="9"/>
        <v>468.75</v>
      </c>
      <c r="H97" s="23">
        <f t="shared" ref="H97:H120" si="15">(F97-D97)/F97</f>
        <v>0.94514847974561211</v>
      </c>
      <c r="I97" s="23">
        <f t="shared" si="14"/>
        <v>0.59115922690895484</v>
      </c>
    </row>
    <row r="98" spans="1:9">
      <c r="A98" s="3"/>
      <c r="B98" s="3">
        <v>165.79759787663244</v>
      </c>
      <c r="C98" s="3">
        <v>2980.9495129954917</v>
      </c>
      <c r="D98" s="25">
        <f t="shared" si="7"/>
        <v>27.05178629042992</v>
      </c>
      <c r="E98" s="25">
        <f t="shared" si="8"/>
        <v>194.92077675078528</v>
      </c>
      <c r="F98" s="26">
        <f t="shared" si="9"/>
        <v>468.75</v>
      </c>
      <c r="H98" s="23">
        <f t="shared" si="15"/>
        <v>0.94228952258041621</v>
      </c>
      <c r="I98" s="23">
        <f t="shared" si="14"/>
        <v>0.58416900959832463</v>
      </c>
    </row>
    <row r="99" spans="1:9">
      <c r="A99" s="3">
        <f>A96+3</f>
        <v>102</v>
      </c>
      <c r="B99" s="3">
        <v>192.60032130034429</v>
      </c>
      <c r="C99" s="3">
        <v>3046.4828002826494</v>
      </c>
      <c r="D99" s="25">
        <f t="shared" si="7"/>
        <v>28.391922461615515</v>
      </c>
      <c r="E99" s="25">
        <f t="shared" si="8"/>
        <v>198.19744111514285</v>
      </c>
      <c r="F99" s="26">
        <f t="shared" si="9"/>
        <v>468.75</v>
      </c>
      <c r="H99" s="23">
        <f t="shared" si="15"/>
        <v>0.93943056541522019</v>
      </c>
      <c r="I99" s="23">
        <f t="shared" si="14"/>
        <v>0.5771787922876952</v>
      </c>
    </row>
    <row r="100" spans="1:9">
      <c r="A100" s="3"/>
      <c r="B100" s="3">
        <v>221.18068422884076</v>
      </c>
      <c r="C100" s="3">
        <v>3218.9885335217664</v>
      </c>
      <c r="D100" s="25">
        <f t="shared" si="7"/>
        <v>31.065288261389568</v>
      </c>
      <c r="E100" s="25">
        <f t="shared" si="8"/>
        <v>281.70343994347024</v>
      </c>
      <c r="F100" s="26">
        <f t="shared" si="9"/>
        <v>468.75</v>
      </c>
      <c r="H100" s="23">
        <f t="shared" si="15"/>
        <v>0.93372738504236885</v>
      </c>
      <c r="I100" s="23">
        <f t="shared" si="14"/>
        <v>0.39903266145393013</v>
      </c>
    </row>
    <row r="101" spans="1:9">
      <c r="A101" s="3"/>
      <c r="B101" s="3">
        <v>249.76104715733723</v>
      </c>
      <c r="C101" s="3">
        <v>3391.4942667608834</v>
      </c>
      <c r="D101" s="25">
        <f t="shared" si="7"/>
        <v>32.494306407814392</v>
      </c>
      <c r="E101" s="25">
        <f t="shared" si="8"/>
        <v>290.32872660542614</v>
      </c>
      <c r="F101" s="26">
        <f t="shared" si="9"/>
        <v>468.75</v>
      </c>
      <c r="H101" s="23">
        <f t="shared" si="15"/>
        <v>0.93067881299666255</v>
      </c>
      <c r="I101" s="23">
        <f t="shared" si="14"/>
        <v>0.38063204990842425</v>
      </c>
    </row>
    <row r="102" spans="1:9">
      <c r="A102" s="3">
        <f>A99+3</f>
        <v>105</v>
      </c>
      <c r="B102" s="3">
        <v>278.34141008583367</v>
      </c>
      <c r="C102" s="3">
        <v>3564.00426676088</v>
      </c>
      <c r="D102" s="25">
        <f t="shared" si="7"/>
        <v>33.923324554239194</v>
      </c>
      <c r="E102" s="25">
        <f t="shared" si="8"/>
        <v>298.95721333804158</v>
      </c>
      <c r="F102" s="26">
        <f t="shared" si="9"/>
        <v>468.75</v>
      </c>
      <c r="H102" s="23">
        <f t="shared" si="15"/>
        <v>0.92763024095095648</v>
      </c>
      <c r="I102" s="23">
        <f t="shared" si="14"/>
        <v>0.36222461154551128</v>
      </c>
    </row>
    <row r="103" spans="1:9">
      <c r="A103" s="3"/>
      <c r="B103" s="3">
        <v>271.05268624631697</v>
      </c>
      <c r="C103" s="3">
        <v>3675.1564597548736</v>
      </c>
      <c r="D103" s="17">
        <f t="shared" si="7"/>
        <v>8.4505276246541552</v>
      </c>
      <c r="E103" s="25">
        <f t="shared" si="8"/>
        <v>261.56435808353922</v>
      </c>
      <c r="F103" s="26">
        <f t="shared" si="9"/>
        <v>468.75</v>
      </c>
      <c r="H103" s="23">
        <f t="shared" si="15"/>
        <v>0.98197220773407112</v>
      </c>
      <c r="I103" s="23">
        <f t="shared" si="14"/>
        <v>0.44199603608844967</v>
      </c>
    </row>
    <row r="104" spans="1:9">
      <c r="A104" s="3"/>
      <c r="B104" s="3">
        <v>263.76396240680026</v>
      </c>
      <c r="C104" s="3">
        <v>3786.3129195097472</v>
      </c>
      <c r="D104" s="17">
        <f t="shared" si="7"/>
        <v>8.0860914326783195</v>
      </c>
      <c r="E104" s="25">
        <f t="shared" si="8"/>
        <v>267.12516780389888</v>
      </c>
      <c r="F104" s="26">
        <f t="shared" si="9"/>
        <v>468.75</v>
      </c>
      <c r="H104" s="23">
        <f t="shared" si="15"/>
        <v>0.98274967161028626</v>
      </c>
      <c r="I104" s="23">
        <f t="shared" si="14"/>
        <v>0.43013297535168238</v>
      </c>
    </row>
    <row r="105" spans="1:9">
      <c r="A105" s="3">
        <f>A102+3</f>
        <v>108</v>
      </c>
      <c r="B105" s="3">
        <v>256.47523856728355</v>
      </c>
      <c r="C105" s="3">
        <v>3897.4693792646212</v>
      </c>
      <c r="D105" s="17">
        <f t="shared" si="7"/>
        <v>7.7216552407024839</v>
      </c>
      <c r="E105" s="25">
        <f t="shared" si="8"/>
        <v>272.68299079164291</v>
      </c>
      <c r="F105" s="26">
        <f t="shared" si="9"/>
        <v>468.75</v>
      </c>
      <c r="H105" s="23">
        <f t="shared" si="15"/>
        <v>0.98352713548650139</v>
      </c>
      <c r="I105" s="23">
        <f t="shared" si="14"/>
        <v>0.41827628631116182</v>
      </c>
    </row>
    <row r="106" spans="1:9">
      <c r="A106" s="3"/>
      <c r="B106" s="3">
        <v>315.02076357440671</v>
      </c>
      <c r="C106" s="3">
        <v>3840.2022677067848</v>
      </c>
      <c r="D106" s="25">
        <f t="shared" si="7"/>
        <v>56.732905683706548</v>
      </c>
      <c r="E106" s="25">
        <f t="shared" si="8"/>
        <v>151.92313529485375</v>
      </c>
      <c r="F106" s="26">
        <f t="shared" si="9"/>
        <v>468.75</v>
      </c>
      <c r="H106" s="23">
        <f t="shared" si="15"/>
        <v>0.87896980120809265</v>
      </c>
      <c r="I106" s="23">
        <f t="shared" si="14"/>
        <v>0.67589731137097864</v>
      </c>
    </row>
    <row r="107" spans="1:9">
      <c r="A107" s="3"/>
      <c r="B107" s="3">
        <v>373.56628858152988</v>
      </c>
      <c r="C107" s="3">
        <v>3782.9351561489484</v>
      </c>
      <c r="D107" s="25">
        <f t="shared" si="7"/>
        <v>59.660181934062706</v>
      </c>
      <c r="E107" s="25">
        <f t="shared" si="8"/>
        <v>149.05977971696194</v>
      </c>
      <c r="F107" s="26">
        <f t="shared" si="9"/>
        <v>468.75</v>
      </c>
      <c r="H107" s="23">
        <f t="shared" si="15"/>
        <v>0.87272494520733279</v>
      </c>
      <c r="I107" s="23">
        <f t="shared" si="14"/>
        <v>0.68200580327048121</v>
      </c>
    </row>
    <row r="108" spans="1:9">
      <c r="A108" s="3">
        <f>A105+3</f>
        <v>111</v>
      </c>
      <c r="B108" s="3">
        <v>432.11181358865304</v>
      </c>
      <c r="C108" s="3">
        <v>3725.6680445911124</v>
      </c>
      <c r="D108" s="25">
        <f t="shared" si="7"/>
        <v>62.587458184418864</v>
      </c>
      <c r="E108" s="25">
        <f t="shared" si="8"/>
        <v>146.19642413907047</v>
      </c>
      <c r="F108" s="26">
        <f t="shared" si="9"/>
        <v>468.75</v>
      </c>
      <c r="H108" s="23">
        <f t="shared" si="15"/>
        <v>0.86648008920657305</v>
      </c>
      <c r="I108" s="23">
        <f t="shared" si="14"/>
        <v>0.68811429516998301</v>
      </c>
    </row>
    <row r="109" spans="1:9">
      <c r="A109" s="3"/>
      <c r="B109" s="3">
        <v>422.37463213119071</v>
      </c>
      <c r="C109" s="3">
        <v>3405.6451758952862</v>
      </c>
      <c r="D109" s="25">
        <f t="shared" si="7"/>
        <v>14.302704586335906</v>
      </c>
      <c r="E109" s="25">
        <f t="shared" si="8"/>
        <v>-53.73374929231403</v>
      </c>
      <c r="F109" s="26">
        <f t="shared" si="9"/>
        <v>468.75</v>
      </c>
      <c r="H109" s="23">
        <f t="shared" si="15"/>
        <v>0.96948756354915011</v>
      </c>
      <c r="I109" s="14">
        <v>1</v>
      </c>
    </row>
    <row r="110" spans="1:9">
      <c r="A110" s="3"/>
      <c r="B110" s="3">
        <v>412.63745067372838</v>
      </c>
      <c r="C110" s="3">
        <v>3085.62230719946</v>
      </c>
      <c r="D110" s="25">
        <f t="shared" si="7"/>
        <v>13.81584551346279</v>
      </c>
      <c r="E110" s="25">
        <f t="shared" si="8"/>
        <v>-69.734892727105347</v>
      </c>
      <c r="F110" s="26">
        <f t="shared" si="9"/>
        <v>468.75</v>
      </c>
      <c r="H110" s="23">
        <f t="shared" si="15"/>
        <v>0.970526196237946</v>
      </c>
      <c r="I110" s="14">
        <v>1</v>
      </c>
    </row>
    <row r="111" spans="1:9">
      <c r="A111" s="3">
        <f>A108+3</f>
        <v>114</v>
      </c>
      <c r="B111" s="3">
        <v>402.900269216266</v>
      </c>
      <c r="C111" s="3">
        <v>2765.5994385036338</v>
      </c>
      <c r="D111" s="25">
        <f t="shared" si="7"/>
        <v>13.328986440589631</v>
      </c>
      <c r="E111" s="25">
        <f t="shared" si="8"/>
        <v>-85.736036161896664</v>
      </c>
      <c r="F111" s="26">
        <f t="shared" si="9"/>
        <v>468.75</v>
      </c>
      <c r="H111" s="23">
        <f t="shared" si="15"/>
        <v>0.97156482892674212</v>
      </c>
      <c r="I111" s="14">
        <v>1</v>
      </c>
    </row>
    <row r="112" spans="1:9">
      <c r="A112" s="3"/>
      <c r="B112" s="3">
        <v>466.02062146442228</v>
      </c>
      <c r="C112" s="3">
        <v>2764.5621839492578</v>
      </c>
      <c r="D112" s="25">
        <f t="shared" si="7"/>
        <v>67.485277646930513</v>
      </c>
      <c r="E112" s="25">
        <f t="shared" si="8"/>
        <v>137.5020310093997</v>
      </c>
      <c r="F112" s="26">
        <f t="shared" si="9"/>
        <v>468.75</v>
      </c>
      <c r="H112" s="23">
        <f t="shared" si="15"/>
        <v>0.85603140768654828</v>
      </c>
      <c r="I112" s="23">
        <f t="shared" si="14"/>
        <v>0.70666233384661392</v>
      </c>
    </row>
    <row r="113" spans="1:13">
      <c r="A113" s="3"/>
      <c r="B113" s="3">
        <v>529.14097371257856</v>
      </c>
      <c r="C113" s="3">
        <v>2763.5249293948818</v>
      </c>
      <c r="D113" s="25">
        <f t="shared" si="7"/>
        <v>70.641295259338321</v>
      </c>
      <c r="E113" s="25">
        <f t="shared" si="8"/>
        <v>137.4501682816809</v>
      </c>
      <c r="F113" s="26">
        <f t="shared" si="9"/>
        <v>468.75</v>
      </c>
      <c r="H113" s="23">
        <f t="shared" si="15"/>
        <v>0.84929857011341159</v>
      </c>
      <c r="I113" s="23">
        <f t="shared" si="14"/>
        <v>0.70677297433241404</v>
      </c>
    </row>
    <row r="114" spans="1:13">
      <c r="A114" s="3">
        <f>A111+3</f>
        <v>117</v>
      </c>
      <c r="B114" s="3">
        <v>592.26132596073478</v>
      </c>
      <c r="C114" s="3">
        <v>2762.4876748405059</v>
      </c>
      <c r="D114" s="25">
        <f t="shared" ref="D114:D120" si="16">B113*0.05+(B114-B113)*0.75</f>
        <v>73.797312871746101</v>
      </c>
      <c r="E114" s="25">
        <f t="shared" ref="E114:E120" si="17">C113*0.05+(C114-C113)*0.75</f>
        <v>137.3983055539621</v>
      </c>
      <c r="F114" s="26">
        <f t="shared" ref="F114:F118" si="18">F113</f>
        <v>468.75</v>
      </c>
      <c r="H114" s="23">
        <f t="shared" si="15"/>
        <v>0.842565732540275</v>
      </c>
      <c r="I114" s="23">
        <f t="shared" si="14"/>
        <v>0.70688361481821416</v>
      </c>
    </row>
    <row r="115" spans="1:13">
      <c r="A115" s="3"/>
      <c r="B115" s="3">
        <v>582.50755064048985</v>
      </c>
      <c r="C115" s="3">
        <v>2618.3251165603374</v>
      </c>
      <c r="D115" s="25">
        <f t="shared" si="16"/>
        <v>22.297734807853047</v>
      </c>
      <c r="E115" s="25">
        <f t="shared" si="17"/>
        <v>30.002465031898936</v>
      </c>
      <c r="F115" s="26">
        <f t="shared" si="18"/>
        <v>468.75</v>
      </c>
      <c r="H115" s="23">
        <f t="shared" si="15"/>
        <v>0.9524314990765802</v>
      </c>
      <c r="I115" s="23">
        <f t="shared" si="14"/>
        <v>0.93599474126528226</v>
      </c>
    </row>
    <row r="116" spans="1:13">
      <c r="A116" s="3"/>
      <c r="B116" s="3">
        <v>572.75377532024493</v>
      </c>
      <c r="C116" s="3">
        <v>2474.1625582801689</v>
      </c>
      <c r="D116" s="25">
        <f t="shared" si="16"/>
        <v>21.810046041840799</v>
      </c>
      <c r="E116" s="25">
        <f t="shared" si="17"/>
        <v>22.794337117890535</v>
      </c>
      <c r="F116" s="26">
        <f t="shared" si="18"/>
        <v>468.75</v>
      </c>
      <c r="H116" s="23">
        <f t="shared" si="15"/>
        <v>0.95347190177740626</v>
      </c>
      <c r="I116" s="23">
        <f t="shared" si="14"/>
        <v>0.95137208081516678</v>
      </c>
    </row>
    <row r="117" spans="1:13">
      <c r="A117" s="3">
        <f>A114+3</f>
        <v>120</v>
      </c>
      <c r="B117" s="28">
        <v>563.12</v>
      </c>
      <c r="C117" s="28">
        <v>2330.8679000000002</v>
      </c>
      <c r="D117" s="25">
        <f t="shared" si="16"/>
        <v>21.412357275828555</v>
      </c>
      <c r="E117" s="25">
        <f t="shared" si="17"/>
        <v>16.237134203881908</v>
      </c>
      <c r="F117" s="26">
        <f t="shared" si="18"/>
        <v>468.75</v>
      </c>
      <c r="H117" s="23">
        <f t="shared" si="15"/>
        <v>0.95432030447823246</v>
      </c>
      <c r="I117" s="23">
        <f t="shared" si="14"/>
        <v>0.96536078036505191</v>
      </c>
      <c r="L117" s="27"/>
      <c r="M117" s="27"/>
    </row>
    <row r="118" spans="1:13">
      <c r="A118" s="3"/>
      <c r="B118" s="3">
        <v>575.66666666666663</v>
      </c>
      <c r="C118" s="3">
        <v>2253.3333333333335</v>
      </c>
      <c r="D118" s="25">
        <f t="shared" si="16"/>
        <v>37.565999999999974</v>
      </c>
      <c r="E118" s="25">
        <f t="shared" si="17"/>
        <v>58.392469999999989</v>
      </c>
      <c r="F118" s="26">
        <f t="shared" si="18"/>
        <v>468.75</v>
      </c>
      <c r="H118" s="23">
        <f t="shared" si="15"/>
        <v>0.9198592000000001</v>
      </c>
      <c r="I118" s="23">
        <f t="shared" si="14"/>
        <v>0.87542939733333336</v>
      </c>
    </row>
    <row r="119" spans="1:13">
      <c r="A119" s="3"/>
      <c r="B119" s="3">
        <v>588.33333333333326</v>
      </c>
      <c r="C119" s="3">
        <v>2176.666666666667</v>
      </c>
      <c r="D119" s="25">
        <f t="shared" si="16"/>
        <v>38.283333333333303</v>
      </c>
      <c r="E119" s="25">
        <f t="shared" si="17"/>
        <v>55.166666666666799</v>
      </c>
      <c r="F119" s="26">
        <f>F118</f>
        <v>468.75</v>
      </c>
      <c r="H119" s="23">
        <f t="shared" si="15"/>
        <v>0.91832888888888897</v>
      </c>
      <c r="I119" s="23">
        <f t="shared" si="14"/>
        <v>0.88231111111111082</v>
      </c>
    </row>
    <row r="120" spans="1:13">
      <c r="A120" s="3">
        <f t="shared" ref="A120" si="19">A117+3</f>
        <v>123</v>
      </c>
      <c r="B120" s="28">
        <v>601.39</v>
      </c>
      <c r="C120" s="28">
        <v>2100.4155999999998</v>
      </c>
      <c r="D120" s="25">
        <f t="shared" si="16"/>
        <v>39.209166666666711</v>
      </c>
      <c r="E120" s="25">
        <f t="shared" si="17"/>
        <v>51.645033333332989</v>
      </c>
      <c r="F120" s="26">
        <f t="shared" ref="F120" si="20">F119</f>
        <v>468.75</v>
      </c>
      <c r="H120" s="23">
        <f t="shared" si="15"/>
        <v>0.91635377777777771</v>
      </c>
      <c r="I120" s="23">
        <f t="shared" si="14"/>
        <v>0.88982392888888961</v>
      </c>
      <c r="L120" s="27"/>
      <c r="M120" s="27"/>
    </row>
    <row r="121" spans="1:13">
      <c r="B121" s="16"/>
      <c r="C121" s="15"/>
      <c r="D121" s="15"/>
      <c r="E121" s="15"/>
      <c r="F121" s="15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VMP</vt:lpstr>
      <vt:lpstr>CH4 percentage</vt:lpstr>
      <vt:lpstr>CH4 recovery rate</vt:lpstr>
      <vt:lpstr>HPr degradation 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2017-02-01T13:19:14Z</dcterms:modified>
</cp:coreProperties>
</file>