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416"/>
  <workbookPr showInkAnnotation="0" autoCompressPictures="0"/>
  <bookViews>
    <workbookView xWindow="2560" yWindow="0" windowWidth="21480" windowHeight="13940" tabRatio="500" activeTab="1"/>
  </bookViews>
  <sheets>
    <sheet name="Key" sheetId="1" r:id="rId1"/>
    <sheet name="Dissection" sheetId="2" r:id="rId2"/>
    <sheet name="MT" sheetId="3" r:id="rId3"/>
    <sheet name="Metals" sheetId="4" r:id="rId4"/>
  </sheets>
  <externalReferences>
    <externalReference r:id="rId5"/>
  </externalReferenc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211" i="4" l="1"/>
  <c r="L210" i="4"/>
  <c r="L209" i="4"/>
  <c r="L208" i="4"/>
  <c r="L207" i="4"/>
  <c r="L206" i="4"/>
  <c r="L205" i="4"/>
  <c r="L204" i="4"/>
  <c r="L203" i="4"/>
  <c r="L202" i="4"/>
  <c r="L201" i="4"/>
  <c r="L200" i="4"/>
  <c r="L199" i="4"/>
  <c r="L198" i="4"/>
  <c r="L197" i="4"/>
  <c r="L196" i="4"/>
  <c r="L195" i="4"/>
  <c r="L194" i="4"/>
  <c r="L193" i="4"/>
  <c r="L192" i="4"/>
  <c r="L191" i="4"/>
  <c r="L190" i="4"/>
  <c r="L189" i="4"/>
  <c r="L188" i="4"/>
  <c r="L187" i="4"/>
  <c r="L186" i="4"/>
  <c r="L185" i="4"/>
  <c r="L184" i="4"/>
  <c r="L183" i="4"/>
  <c r="L182" i="4"/>
  <c r="L181" i="4"/>
  <c r="L180" i="4"/>
  <c r="L179" i="4"/>
  <c r="L178" i="4"/>
  <c r="L177" i="4"/>
  <c r="L176" i="4"/>
  <c r="L175" i="4"/>
  <c r="L174" i="4"/>
  <c r="L173" i="4"/>
  <c r="L172" i="4"/>
  <c r="L171" i="4"/>
  <c r="L170" i="4"/>
  <c r="L169" i="4"/>
  <c r="L168" i="4"/>
  <c r="L167" i="4"/>
  <c r="L166" i="4"/>
  <c r="L165" i="4"/>
  <c r="L164" i="4"/>
  <c r="L163" i="4"/>
  <c r="L162" i="4"/>
  <c r="L161" i="4"/>
  <c r="L160" i="4"/>
  <c r="L159" i="4"/>
  <c r="L157" i="4"/>
  <c r="L156" i="4"/>
  <c r="L155" i="4"/>
  <c r="L154" i="4"/>
  <c r="L153" i="4"/>
  <c r="L152" i="4"/>
  <c r="L151" i="4"/>
  <c r="L150" i="4"/>
  <c r="L148" i="4"/>
  <c r="L147" i="4"/>
  <c r="L146" i="4"/>
  <c r="L145" i="4"/>
  <c r="L144" i="4"/>
  <c r="L143" i="4"/>
  <c r="L142" i="4"/>
  <c r="L141" i="4"/>
  <c r="L140" i="4"/>
  <c r="L139" i="4"/>
  <c r="L138" i="4"/>
  <c r="L137" i="4"/>
  <c r="L136" i="4"/>
  <c r="L135" i="4"/>
  <c r="L134" i="4"/>
  <c r="L133" i="4"/>
  <c r="L132" i="4"/>
  <c r="L131" i="4"/>
  <c r="L130" i="4"/>
  <c r="L129" i="4"/>
  <c r="L128" i="4"/>
  <c r="L127" i="4"/>
  <c r="L126" i="4"/>
  <c r="L125" i="4"/>
  <c r="L124" i="4"/>
  <c r="L123" i="4"/>
  <c r="L122" i="4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L4" i="4"/>
  <c r="L3" i="4"/>
  <c r="L2" i="4"/>
  <c r="D170" i="3"/>
  <c r="E170" i="3"/>
  <c r="F176" i="3"/>
  <c r="D176" i="3"/>
  <c r="E176" i="3"/>
  <c r="D169" i="3"/>
  <c r="E169" i="3"/>
  <c r="F175" i="3"/>
  <c r="D175" i="3"/>
  <c r="E175" i="3"/>
  <c r="D168" i="3"/>
  <c r="E168" i="3"/>
  <c r="F174" i="3"/>
  <c r="D174" i="3"/>
  <c r="E174" i="3"/>
  <c r="D173" i="3"/>
  <c r="E173" i="3"/>
  <c r="D172" i="3"/>
  <c r="E172" i="3"/>
  <c r="D171" i="3"/>
  <c r="E171" i="3"/>
  <c r="D160" i="3"/>
  <c r="E160" i="3"/>
  <c r="F166" i="3"/>
  <c r="D166" i="3"/>
  <c r="E166" i="3"/>
  <c r="D159" i="3"/>
  <c r="E159" i="3"/>
  <c r="F165" i="3"/>
  <c r="D165" i="3"/>
  <c r="E165" i="3"/>
  <c r="D158" i="3"/>
  <c r="E158" i="3"/>
  <c r="F164" i="3"/>
  <c r="D164" i="3"/>
  <c r="E164" i="3"/>
  <c r="D163" i="3"/>
  <c r="E163" i="3"/>
  <c r="D162" i="3"/>
  <c r="E162" i="3"/>
  <c r="D161" i="3"/>
  <c r="E161" i="3"/>
  <c r="D150" i="3"/>
  <c r="E150" i="3"/>
  <c r="F156" i="3"/>
  <c r="D156" i="3"/>
  <c r="E156" i="3"/>
  <c r="D149" i="3"/>
  <c r="E149" i="3"/>
  <c r="F155" i="3"/>
  <c r="D155" i="3"/>
  <c r="E155" i="3"/>
  <c r="D148" i="3"/>
  <c r="E148" i="3"/>
  <c r="F154" i="3"/>
  <c r="D154" i="3"/>
  <c r="E154" i="3"/>
  <c r="D153" i="3"/>
  <c r="E153" i="3"/>
  <c r="D152" i="3"/>
  <c r="E152" i="3"/>
  <c r="D151" i="3"/>
  <c r="E151" i="3"/>
  <c r="D140" i="3"/>
  <c r="E140" i="3"/>
  <c r="F146" i="3"/>
  <c r="D146" i="3"/>
  <c r="E146" i="3"/>
  <c r="D139" i="3"/>
  <c r="E139" i="3"/>
  <c r="F145" i="3"/>
  <c r="D145" i="3"/>
  <c r="E145" i="3"/>
  <c r="D138" i="3"/>
  <c r="E138" i="3"/>
  <c r="F144" i="3"/>
  <c r="D144" i="3"/>
  <c r="E144" i="3"/>
  <c r="D143" i="3"/>
  <c r="E143" i="3"/>
  <c r="D142" i="3"/>
  <c r="E142" i="3"/>
  <c r="D141" i="3"/>
  <c r="E141" i="3"/>
  <c r="D129" i="3"/>
  <c r="E129" i="3"/>
  <c r="F135" i="3"/>
  <c r="D135" i="3"/>
  <c r="E135" i="3"/>
  <c r="D128" i="3"/>
  <c r="E128" i="3"/>
  <c r="F134" i="3"/>
  <c r="D134" i="3"/>
  <c r="E134" i="3"/>
  <c r="D133" i="3"/>
  <c r="E133" i="3"/>
  <c r="H133" i="3"/>
  <c r="D127" i="3"/>
  <c r="E127" i="3"/>
  <c r="F133" i="3"/>
  <c r="D132" i="3"/>
  <c r="E132" i="3"/>
  <c r="D131" i="3"/>
  <c r="E131" i="3"/>
  <c r="D130" i="3"/>
  <c r="E130" i="3"/>
  <c r="H130" i="3"/>
  <c r="H127" i="3"/>
  <c r="D119" i="3"/>
  <c r="E119" i="3"/>
  <c r="F125" i="3"/>
  <c r="D125" i="3"/>
  <c r="E125" i="3"/>
  <c r="D118" i="3"/>
  <c r="E118" i="3"/>
  <c r="F124" i="3"/>
  <c r="D124" i="3"/>
  <c r="E124" i="3"/>
  <c r="D123" i="3"/>
  <c r="E123" i="3"/>
  <c r="H123" i="3"/>
  <c r="D117" i="3"/>
  <c r="E117" i="3"/>
  <c r="F123" i="3"/>
  <c r="D122" i="3"/>
  <c r="E122" i="3"/>
  <c r="D121" i="3"/>
  <c r="E121" i="3"/>
  <c r="D120" i="3"/>
  <c r="E120" i="3"/>
  <c r="H120" i="3"/>
  <c r="H117" i="3"/>
  <c r="D109" i="3"/>
  <c r="E109" i="3"/>
  <c r="F115" i="3"/>
  <c r="D115" i="3"/>
  <c r="E115" i="3"/>
  <c r="D108" i="3"/>
  <c r="E108" i="3"/>
  <c r="F114" i="3"/>
  <c r="D114" i="3"/>
  <c r="E114" i="3"/>
  <c r="D113" i="3"/>
  <c r="E113" i="3"/>
  <c r="H113" i="3"/>
  <c r="D107" i="3"/>
  <c r="E107" i="3"/>
  <c r="F113" i="3"/>
  <c r="D112" i="3"/>
  <c r="E112" i="3"/>
  <c r="D111" i="3"/>
  <c r="E111" i="3"/>
  <c r="D110" i="3"/>
  <c r="E110" i="3"/>
  <c r="H110" i="3"/>
  <c r="H107" i="3"/>
  <c r="D99" i="3"/>
  <c r="E99" i="3"/>
  <c r="F105" i="3"/>
  <c r="D105" i="3"/>
  <c r="E105" i="3"/>
  <c r="D98" i="3"/>
  <c r="E98" i="3"/>
  <c r="F104" i="3"/>
  <c r="D104" i="3"/>
  <c r="E104" i="3"/>
  <c r="D103" i="3"/>
  <c r="E103" i="3"/>
  <c r="H103" i="3"/>
  <c r="D97" i="3"/>
  <c r="E97" i="3"/>
  <c r="F103" i="3"/>
  <c r="D102" i="3"/>
  <c r="E102" i="3"/>
  <c r="D101" i="3"/>
  <c r="E101" i="3"/>
  <c r="D100" i="3"/>
  <c r="E100" i="3"/>
  <c r="H100" i="3"/>
  <c r="H97" i="3"/>
  <c r="D88" i="3"/>
  <c r="E88" i="3"/>
  <c r="F94" i="3"/>
  <c r="D94" i="3"/>
  <c r="E94" i="3"/>
  <c r="D87" i="3"/>
  <c r="E87" i="3"/>
  <c r="F93" i="3"/>
  <c r="D93" i="3"/>
  <c r="E93" i="3"/>
  <c r="D92" i="3"/>
  <c r="E92" i="3"/>
  <c r="I92" i="3"/>
  <c r="H92" i="3"/>
  <c r="D86" i="3"/>
  <c r="E86" i="3"/>
  <c r="F92" i="3"/>
  <c r="D91" i="3"/>
  <c r="E91" i="3"/>
  <c r="D90" i="3"/>
  <c r="E90" i="3"/>
  <c r="D89" i="3"/>
  <c r="E89" i="3"/>
  <c r="I89" i="3"/>
  <c r="H89" i="3"/>
  <c r="I86" i="3"/>
  <c r="H86" i="3"/>
  <c r="D78" i="3"/>
  <c r="E78" i="3"/>
  <c r="F84" i="3"/>
  <c r="D84" i="3"/>
  <c r="E84" i="3"/>
  <c r="D77" i="3"/>
  <c r="E77" i="3"/>
  <c r="F83" i="3"/>
  <c r="D83" i="3"/>
  <c r="E83" i="3"/>
  <c r="D82" i="3"/>
  <c r="E82" i="3"/>
  <c r="I82" i="3"/>
  <c r="H82" i="3"/>
  <c r="D76" i="3"/>
  <c r="E76" i="3"/>
  <c r="F82" i="3"/>
  <c r="D81" i="3"/>
  <c r="E81" i="3"/>
  <c r="D80" i="3"/>
  <c r="E80" i="3"/>
  <c r="D79" i="3"/>
  <c r="E79" i="3"/>
  <c r="I79" i="3"/>
  <c r="H79" i="3"/>
  <c r="I76" i="3"/>
  <c r="H76" i="3"/>
  <c r="D68" i="3"/>
  <c r="E68" i="3"/>
  <c r="F74" i="3"/>
  <c r="D74" i="3"/>
  <c r="E74" i="3"/>
  <c r="D67" i="3"/>
  <c r="E67" i="3"/>
  <c r="F73" i="3"/>
  <c r="D73" i="3"/>
  <c r="E73" i="3"/>
  <c r="D72" i="3"/>
  <c r="E72" i="3"/>
  <c r="I72" i="3"/>
  <c r="H72" i="3"/>
  <c r="D66" i="3"/>
  <c r="E66" i="3"/>
  <c r="F72" i="3"/>
  <c r="D71" i="3"/>
  <c r="E71" i="3"/>
  <c r="D70" i="3"/>
  <c r="E70" i="3"/>
  <c r="D69" i="3"/>
  <c r="E69" i="3"/>
  <c r="I69" i="3"/>
  <c r="H69" i="3"/>
  <c r="I66" i="3"/>
  <c r="H66" i="3"/>
  <c r="D58" i="3"/>
  <c r="E58" i="3"/>
  <c r="F64" i="3"/>
  <c r="D64" i="3"/>
  <c r="E64" i="3"/>
  <c r="D57" i="3"/>
  <c r="E57" i="3"/>
  <c r="F63" i="3"/>
  <c r="D63" i="3"/>
  <c r="E63" i="3"/>
  <c r="D62" i="3"/>
  <c r="E62" i="3"/>
  <c r="I62" i="3"/>
  <c r="H62" i="3"/>
  <c r="D56" i="3"/>
  <c r="E56" i="3"/>
  <c r="F62" i="3"/>
  <c r="D61" i="3"/>
  <c r="E61" i="3"/>
  <c r="D60" i="3"/>
  <c r="E60" i="3"/>
  <c r="D59" i="3"/>
  <c r="E59" i="3"/>
  <c r="I59" i="3"/>
  <c r="H59" i="3"/>
  <c r="I56" i="3"/>
  <c r="H56" i="3"/>
  <c r="D34" i="3"/>
  <c r="E34" i="3"/>
  <c r="F40" i="3"/>
  <c r="D40" i="3"/>
  <c r="E40" i="3"/>
  <c r="D32" i="3"/>
  <c r="E32" i="3"/>
  <c r="F38" i="3"/>
  <c r="D33" i="3"/>
  <c r="E33" i="3"/>
  <c r="F39" i="3"/>
  <c r="I39" i="3"/>
  <c r="H39" i="3"/>
  <c r="D39" i="3"/>
  <c r="E39" i="3"/>
  <c r="D38" i="3"/>
  <c r="E38" i="3"/>
  <c r="I38" i="3"/>
  <c r="H38" i="3"/>
  <c r="D37" i="3"/>
  <c r="E37" i="3"/>
  <c r="D36" i="3"/>
  <c r="E36" i="3"/>
  <c r="D35" i="3"/>
  <c r="E35" i="3"/>
  <c r="I35" i="3"/>
  <c r="H35" i="3"/>
  <c r="I32" i="3"/>
  <c r="H32" i="3"/>
  <c r="D24" i="3"/>
  <c r="E24" i="3"/>
  <c r="F30" i="3"/>
  <c r="D30" i="3"/>
  <c r="E30" i="3"/>
  <c r="D22" i="3"/>
  <c r="E22" i="3"/>
  <c r="F28" i="3"/>
  <c r="D23" i="3"/>
  <c r="E23" i="3"/>
  <c r="F29" i="3"/>
  <c r="I29" i="3"/>
  <c r="H29" i="3"/>
  <c r="D29" i="3"/>
  <c r="E29" i="3"/>
  <c r="D28" i="3"/>
  <c r="E28" i="3"/>
  <c r="I28" i="3"/>
  <c r="H28" i="3"/>
  <c r="D27" i="3"/>
  <c r="E27" i="3"/>
  <c r="D26" i="3"/>
  <c r="E26" i="3"/>
  <c r="D25" i="3"/>
  <c r="E25" i="3"/>
  <c r="I25" i="3"/>
  <c r="H25" i="3"/>
  <c r="I22" i="3"/>
  <c r="H22" i="3"/>
  <c r="D14" i="3"/>
  <c r="E14" i="3"/>
  <c r="F20" i="3"/>
  <c r="D20" i="3"/>
  <c r="E20" i="3"/>
  <c r="D12" i="3"/>
  <c r="E12" i="3"/>
  <c r="F18" i="3"/>
  <c r="D13" i="3"/>
  <c r="E13" i="3"/>
  <c r="F19" i="3"/>
  <c r="I19" i="3"/>
  <c r="H19" i="3"/>
  <c r="D19" i="3"/>
  <c r="E19" i="3"/>
  <c r="D18" i="3"/>
  <c r="E18" i="3"/>
  <c r="I18" i="3"/>
  <c r="H18" i="3"/>
  <c r="D17" i="3"/>
  <c r="E17" i="3"/>
  <c r="D16" i="3"/>
  <c r="E16" i="3"/>
  <c r="D15" i="3"/>
  <c r="E15" i="3"/>
  <c r="I15" i="3"/>
  <c r="H15" i="3"/>
  <c r="I12" i="3"/>
  <c r="H12" i="3"/>
  <c r="D4" i="3"/>
  <c r="E4" i="3"/>
  <c r="F10" i="3"/>
  <c r="D10" i="3"/>
  <c r="E10" i="3"/>
  <c r="D2" i="3"/>
  <c r="E2" i="3"/>
  <c r="F8" i="3"/>
  <c r="D3" i="3"/>
  <c r="E3" i="3"/>
  <c r="F9" i="3"/>
  <c r="I9" i="3"/>
  <c r="H9" i="3"/>
  <c r="D9" i="3"/>
  <c r="E9" i="3"/>
  <c r="D8" i="3"/>
  <c r="E8" i="3"/>
  <c r="I8" i="3"/>
  <c r="H8" i="3"/>
  <c r="D7" i="3"/>
  <c r="E7" i="3"/>
  <c r="D6" i="3"/>
  <c r="E6" i="3"/>
  <c r="D5" i="3"/>
  <c r="E5" i="3"/>
  <c r="I5" i="3"/>
  <c r="H5" i="3"/>
  <c r="I2" i="3"/>
  <c r="H2" i="3"/>
  <c r="K73" i="2"/>
  <c r="Q73" i="2"/>
  <c r="P73" i="2"/>
  <c r="O73" i="2"/>
  <c r="F73" i="2"/>
  <c r="H73" i="2"/>
  <c r="J73" i="2"/>
  <c r="L73" i="2"/>
  <c r="D73" i="2"/>
  <c r="N73" i="2"/>
  <c r="K72" i="2"/>
  <c r="Q72" i="2"/>
  <c r="P72" i="2"/>
  <c r="O72" i="2"/>
  <c r="F72" i="2"/>
  <c r="H72" i="2"/>
  <c r="J72" i="2"/>
  <c r="L72" i="2"/>
  <c r="D72" i="2"/>
  <c r="N72" i="2"/>
  <c r="K71" i="2"/>
  <c r="Q71" i="2"/>
  <c r="P71" i="2"/>
  <c r="O71" i="2"/>
  <c r="F71" i="2"/>
  <c r="H71" i="2"/>
  <c r="J71" i="2"/>
  <c r="L71" i="2"/>
  <c r="D71" i="2"/>
  <c r="N71" i="2"/>
  <c r="K69" i="2"/>
  <c r="Q69" i="2"/>
  <c r="P69" i="2"/>
  <c r="O69" i="2"/>
  <c r="F69" i="2"/>
  <c r="H69" i="2"/>
  <c r="J69" i="2"/>
  <c r="L69" i="2"/>
  <c r="D69" i="2"/>
  <c r="N69" i="2"/>
  <c r="K68" i="2"/>
  <c r="Q68" i="2"/>
  <c r="P68" i="2"/>
  <c r="O68" i="2"/>
  <c r="F68" i="2"/>
  <c r="H68" i="2"/>
  <c r="J68" i="2"/>
  <c r="L68" i="2"/>
  <c r="D68" i="2"/>
  <c r="N68" i="2"/>
  <c r="K67" i="2"/>
  <c r="Q67" i="2"/>
  <c r="P67" i="2"/>
  <c r="O67" i="2"/>
  <c r="F67" i="2"/>
  <c r="H67" i="2"/>
  <c r="J67" i="2"/>
  <c r="L67" i="2"/>
  <c r="D67" i="2"/>
  <c r="N67" i="2"/>
  <c r="K65" i="2"/>
  <c r="Q65" i="2"/>
  <c r="P65" i="2"/>
  <c r="O65" i="2"/>
  <c r="F65" i="2"/>
  <c r="H65" i="2"/>
  <c r="J65" i="2"/>
  <c r="L65" i="2"/>
  <c r="D65" i="2"/>
  <c r="N65" i="2"/>
  <c r="K64" i="2"/>
  <c r="Q64" i="2"/>
  <c r="P64" i="2"/>
  <c r="O64" i="2"/>
  <c r="F64" i="2"/>
  <c r="H64" i="2"/>
  <c r="J64" i="2"/>
  <c r="L64" i="2"/>
  <c r="D64" i="2"/>
  <c r="N64" i="2"/>
  <c r="K63" i="2"/>
  <c r="Q63" i="2"/>
  <c r="P63" i="2"/>
  <c r="O63" i="2"/>
  <c r="F63" i="2"/>
  <c r="H63" i="2"/>
  <c r="J63" i="2"/>
  <c r="L63" i="2"/>
  <c r="D63" i="2"/>
  <c r="N63" i="2"/>
  <c r="K61" i="2"/>
  <c r="Q61" i="2"/>
  <c r="P61" i="2"/>
  <c r="O61" i="2"/>
  <c r="F61" i="2"/>
  <c r="H61" i="2"/>
  <c r="J61" i="2"/>
  <c r="L61" i="2"/>
  <c r="D61" i="2"/>
  <c r="N61" i="2"/>
  <c r="K60" i="2"/>
  <c r="Q60" i="2"/>
  <c r="P60" i="2"/>
  <c r="O60" i="2"/>
  <c r="F60" i="2"/>
  <c r="H60" i="2"/>
  <c r="J60" i="2"/>
  <c r="L60" i="2"/>
  <c r="D60" i="2"/>
  <c r="N60" i="2"/>
  <c r="K59" i="2"/>
  <c r="Q59" i="2"/>
  <c r="P59" i="2"/>
  <c r="O59" i="2"/>
  <c r="F59" i="2"/>
  <c r="H59" i="2"/>
  <c r="J59" i="2"/>
  <c r="L59" i="2"/>
  <c r="D59" i="2"/>
  <c r="N59" i="2"/>
  <c r="K56" i="2"/>
  <c r="Q56" i="2"/>
  <c r="P56" i="2"/>
  <c r="O56" i="2"/>
  <c r="F56" i="2"/>
  <c r="H56" i="2"/>
  <c r="J56" i="2"/>
  <c r="L56" i="2"/>
  <c r="D56" i="2"/>
  <c r="N56" i="2"/>
  <c r="K55" i="2"/>
  <c r="Q55" i="2"/>
  <c r="P55" i="2"/>
  <c r="O55" i="2"/>
  <c r="F55" i="2"/>
  <c r="H55" i="2"/>
  <c r="J55" i="2"/>
  <c r="L55" i="2"/>
  <c r="C55" i="2"/>
  <c r="D55" i="2"/>
  <c r="N55" i="2"/>
  <c r="K54" i="2"/>
  <c r="Q54" i="2"/>
  <c r="P54" i="2"/>
  <c r="O54" i="2"/>
  <c r="F54" i="2"/>
  <c r="H54" i="2"/>
  <c r="J54" i="2"/>
  <c r="L54" i="2"/>
  <c r="D54" i="2"/>
  <c r="N54" i="2"/>
  <c r="K52" i="2"/>
  <c r="Q52" i="2"/>
  <c r="P52" i="2"/>
  <c r="O52" i="2"/>
  <c r="F52" i="2"/>
  <c r="H52" i="2"/>
  <c r="J52" i="2"/>
  <c r="L52" i="2"/>
  <c r="D52" i="2"/>
  <c r="N52" i="2"/>
  <c r="K51" i="2"/>
  <c r="Q51" i="2"/>
  <c r="P51" i="2"/>
  <c r="O51" i="2"/>
  <c r="F51" i="2"/>
  <c r="H51" i="2"/>
  <c r="J51" i="2"/>
  <c r="L51" i="2"/>
  <c r="D51" i="2"/>
  <c r="N51" i="2"/>
  <c r="K50" i="2"/>
  <c r="Q50" i="2"/>
  <c r="P50" i="2"/>
  <c r="O50" i="2"/>
  <c r="F50" i="2"/>
  <c r="H50" i="2"/>
  <c r="J50" i="2"/>
  <c r="L50" i="2"/>
  <c r="D50" i="2"/>
  <c r="N50" i="2"/>
  <c r="K48" i="2"/>
  <c r="Q48" i="2"/>
  <c r="P48" i="2"/>
  <c r="O48" i="2"/>
  <c r="F48" i="2"/>
  <c r="H48" i="2"/>
  <c r="J48" i="2"/>
  <c r="L48" i="2"/>
  <c r="D48" i="2"/>
  <c r="N48" i="2"/>
  <c r="K47" i="2"/>
  <c r="Q47" i="2"/>
  <c r="P47" i="2"/>
  <c r="O47" i="2"/>
  <c r="F47" i="2"/>
  <c r="H47" i="2"/>
  <c r="J47" i="2"/>
  <c r="L47" i="2"/>
  <c r="D47" i="2"/>
  <c r="N47" i="2"/>
  <c r="K46" i="2"/>
  <c r="Q46" i="2"/>
  <c r="P46" i="2"/>
  <c r="O46" i="2"/>
  <c r="F46" i="2"/>
  <c r="H46" i="2"/>
  <c r="J46" i="2"/>
  <c r="L46" i="2"/>
  <c r="D46" i="2"/>
  <c r="N46" i="2"/>
  <c r="K44" i="2"/>
  <c r="Q44" i="2"/>
  <c r="P44" i="2"/>
  <c r="O44" i="2"/>
  <c r="F44" i="2"/>
  <c r="H44" i="2"/>
  <c r="J44" i="2"/>
  <c r="L44" i="2"/>
  <c r="D44" i="2"/>
  <c r="N44" i="2"/>
  <c r="K43" i="2"/>
  <c r="Q43" i="2"/>
  <c r="P43" i="2"/>
  <c r="O43" i="2"/>
  <c r="F43" i="2"/>
  <c r="H43" i="2"/>
  <c r="J43" i="2"/>
  <c r="L43" i="2"/>
  <c r="D43" i="2"/>
  <c r="N43" i="2"/>
  <c r="K42" i="2"/>
  <c r="Q42" i="2"/>
  <c r="P42" i="2"/>
  <c r="O42" i="2"/>
  <c r="F42" i="2"/>
  <c r="H42" i="2"/>
  <c r="J42" i="2"/>
  <c r="L42" i="2"/>
  <c r="D42" i="2"/>
  <c r="N42" i="2"/>
  <c r="K39" i="2"/>
  <c r="Q39" i="2"/>
  <c r="P39" i="2"/>
  <c r="O39" i="2"/>
  <c r="F39" i="2"/>
  <c r="H39" i="2"/>
  <c r="J39" i="2"/>
  <c r="L39" i="2"/>
  <c r="D39" i="2"/>
  <c r="N39" i="2"/>
  <c r="K38" i="2"/>
  <c r="Q38" i="2"/>
  <c r="P38" i="2"/>
  <c r="O38" i="2"/>
  <c r="F38" i="2"/>
  <c r="H38" i="2"/>
  <c r="J38" i="2"/>
  <c r="L38" i="2"/>
  <c r="D38" i="2"/>
  <c r="N38" i="2"/>
  <c r="K37" i="2"/>
  <c r="Q37" i="2"/>
  <c r="P37" i="2"/>
  <c r="O37" i="2"/>
  <c r="F37" i="2"/>
  <c r="H37" i="2"/>
  <c r="J37" i="2"/>
  <c r="L37" i="2"/>
  <c r="D37" i="2"/>
  <c r="N37" i="2"/>
  <c r="K35" i="2"/>
  <c r="Q35" i="2"/>
  <c r="P35" i="2"/>
  <c r="O35" i="2"/>
  <c r="F35" i="2"/>
  <c r="H35" i="2"/>
  <c r="J35" i="2"/>
  <c r="L35" i="2"/>
  <c r="D35" i="2"/>
  <c r="N35" i="2"/>
  <c r="K34" i="2"/>
  <c r="Q34" i="2"/>
  <c r="P34" i="2"/>
  <c r="O34" i="2"/>
  <c r="F34" i="2"/>
  <c r="H34" i="2"/>
  <c r="J34" i="2"/>
  <c r="L34" i="2"/>
  <c r="D34" i="2"/>
  <c r="N34" i="2"/>
  <c r="K33" i="2"/>
  <c r="Q33" i="2"/>
  <c r="P33" i="2"/>
  <c r="O33" i="2"/>
  <c r="F33" i="2"/>
  <c r="H33" i="2"/>
  <c r="J33" i="2"/>
  <c r="L33" i="2"/>
  <c r="D33" i="2"/>
  <c r="N33" i="2"/>
  <c r="K31" i="2"/>
  <c r="Q31" i="2"/>
  <c r="P31" i="2"/>
  <c r="O31" i="2"/>
  <c r="F31" i="2"/>
  <c r="H31" i="2"/>
  <c r="J31" i="2"/>
  <c r="L31" i="2"/>
  <c r="D31" i="2"/>
  <c r="N31" i="2"/>
  <c r="K30" i="2"/>
  <c r="Q30" i="2"/>
  <c r="P30" i="2"/>
  <c r="O30" i="2"/>
  <c r="F30" i="2"/>
  <c r="H30" i="2"/>
  <c r="J30" i="2"/>
  <c r="L30" i="2"/>
  <c r="D30" i="2"/>
  <c r="N30" i="2"/>
  <c r="K29" i="2"/>
  <c r="Q29" i="2"/>
  <c r="P29" i="2"/>
  <c r="O29" i="2"/>
  <c r="F29" i="2"/>
  <c r="H29" i="2"/>
  <c r="J29" i="2"/>
  <c r="L29" i="2"/>
  <c r="D29" i="2"/>
  <c r="N29" i="2"/>
  <c r="K27" i="2"/>
  <c r="Q27" i="2"/>
  <c r="P27" i="2"/>
  <c r="O27" i="2"/>
  <c r="F27" i="2"/>
  <c r="H27" i="2"/>
  <c r="J27" i="2"/>
  <c r="L27" i="2"/>
  <c r="D27" i="2"/>
  <c r="N27" i="2"/>
  <c r="K26" i="2"/>
  <c r="Q26" i="2"/>
  <c r="P26" i="2"/>
  <c r="O26" i="2"/>
  <c r="F26" i="2"/>
  <c r="H26" i="2"/>
  <c r="J26" i="2"/>
  <c r="L26" i="2"/>
  <c r="D26" i="2"/>
  <c r="N26" i="2"/>
  <c r="K25" i="2"/>
  <c r="Q25" i="2"/>
  <c r="P25" i="2"/>
  <c r="O25" i="2"/>
  <c r="F25" i="2"/>
  <c r="H25" i="2"/>
  <c r="J25" i="2"/>
  <c r="L25" i="2"/>
  <c r="D25" i="2"/>
  <c r="N25" i="2"/>
  <c r="K22" i="2"/>
  <c r="Q22" i="2"/>
  <c r="P22" i="2"/>
  <c r="O22" i="2"/>
  <c r="F22" i="2"/>
  <c r="H22" i="2"/>
  <c r="J22" i="2"/>
  <c r="L22" i="2"/>
  <c r="D22" i="2"/>
  <c r="N22" i="2"/>
  <c r="K21" i="2"/>
  <c r="Q21" i="2"/>
  <c r="P21" i="2"/>
  <c r="O21" i="2"/>
  <c r="F21" i="2"/>
  <c r="H21" i="2"/>
  <c r="J21" i="2"/>
  <c r="L21" i="2"/>
  <c r="D21" i="2"/>
  <c r="N21" i="2"/>
  <c r="K20" i="2"/>
  <c r="Q20" i="2"/>
  <c r="P20" i="2"/>
  <c r="O20" i="2"/>
  <c r="F20" i="2"/>
  <c r="H20" i="2"/>
  <c r="J20" i="2"/>
  <c r="L20" i="2"/>
  <c r="D20" i="2"/>
  <c r="N20" i="2"/>
  <c r="K18" i="2"/>
  <c r="Q18" i="2"/>
  <c r="P18" i="2"/>
  <c r="O18" i="2"/>
  <c r="F18" i="2"/>
  <c r="H18" i="2"/>
  <c r="J18" i="2"/>
  <c r="L18" i="2"/>
  <c r="D18" i="2"/>
  <c r="N18" i="2"/>
  <c r="K17" i="2"/>
  <c r="Q17" i="2"/>
  <c r="P17" i="2"/>
  <c r="O17" i="2"/>
  <c r="F17" i="2"/>
  <c r="H17" i="2"/>
  <c r="J17" i="2"/>
  <c r="L17" i="2"/>
  <c r="D17" i="2"/>
  <c r="N17" i="2"/>
  <c r="K16" i="2"/>
  <c r="Q16" i="2"/>
  <c r="P16" i="2"/>
  <c r="O16" i="2"/>
  <c r="F16" i="2"/>
  <c r="H16" i="2"/>
  <c r="J16" i="2"/>
  <c r="L16" i="2"/>
  <c r="D16" i="2"/>
  <c r="N16" i="2"/>
  <c r="K14" i="2"/>
  <c r="Q14" i="2"/>
  <c r="P14" i="2"/>
  <c r="O14" i="2"/>
  <c r="F14" i="2"/>
  <c r="H14" i="2"/>
  <c r="J14" i="2"/>
  <c r="L14" i="2"/>
  <c r="D14" i="2"/>
  <c r="N14" i="2"/>
  <c r="K13" i="2"/>
  <c r="Q13" i="2"/>
  <c r="P13" i="2"/>
  <c r="O13" i="2"/>
  <c r="F13" i="2"/>
  <c r="H13" i="2"/>
  <c r="J13" i="2"/>
  <c r="L13" i="2"/>
  <c r="D13" i="2"/>
  <c r="N13" i="2"/>
  <c r="K12" i="2"/>
  <c r="Q12" i="2"/>
  <c r="P12" i="2"/>
  <c r="O12" i="2"/>
  <c r="F12" i="2"/>
  <c r="H12" i="2"/>
  <c r="J12" i="2"/>
  <c r="L12" i="2"/>
  <c r="D12" i="2"/>
  <c r="N12" i="2"/>
  <c r="K10" i="2"/>
  <c r="Q10" i="2"/>
  <c r="P10" i="2"/>
  <c r="O10" i="2"/>
  <c r="F10" i="2"/>
  <c r="H10" i="2"/>
  <c r="J10" i="2"/>
  <c r="L10" i="2"/>
  <c r="D10" i="2"/>
  <c r="N10" i="2"/>
  <c r="K9" i="2"/>
  <c r="Q9" i="2"/>
  <c r="P9" i="2"/>
  <c r="O9" i="2"/>
  <c r="F9" i="2"/>
  <c r="H9" i="2"/>
  <c r="J9" i="2"/>
  <c r="L9" i="2"/>
  <c r="D9" i="2"/>
  <c r="N9" i="2"/>
  <c r="K8" i="2"/>
  <c r="Q8" i="2"/>
  <c r="P8" i="2"/>
  <c r="O8" i="2"/>
  <c r="F8" i="2"/>
  <c r="H8" i="2"/>
  <c r="J8" i="2"/>
  <c r="L8" i="2"/>
  <c r="D8" i="2"/>
  <c r="N8" i="2"/>
</calcChain>
</file>

<file path=xl/sharedStrings.xml><?xml version="1.0" encoding="utf-8"?>
<sst xmlns="http://schemas.openxmlformats.org/spreadsheetml/2006/main" count="539" uniqueCount="257">
  <si>
    <t>Wareham</t>
  </si>
  <si>
    <t>Arne Bay</t>
  </si>
  <si>
    <t>Holes North</t>
  </si>
  <si>
    <t>Arne</t>
  </si>
  <si>
    <t>Holes Mid</t>
  </si>
  <si>
    <t>SAMPLE</t>
  </si>
  <si>
    <t>WHOLE WEIGHT (g)</t>
  </si>
  <si>
    <t>DG fraction</t>
  </si>
  <si>
    <t>G fraction</t>
  </si>
  <si>
    <t>RT fraction</t>
  </si>
  <si>
    <t>NAME</t>
  </si>
  <si>
    <t>SIZE</t>
  </si>
  <si>
    <t>TOTAL</t>
  </si>
  <si>
    <t>AVERAGE</t>
  </si>
  <si>
    <t>CONDITION INDEX</t>
  </si>
  <si>
    <t>1 M W a</t>
  </si>
  <si>
    <t>1 M W b</t>
  </si>
  <si>
    <t>1 M W c</t>
  </si>
  <si>
    <t>1 M A a</t>
  </si>
  <si>
    <t>1 M A b</t>
  </si>
  <si>
    <t>1 M A c</t>
  </si>
  <si>
    <t>1 M Hm a</t>
  </si>
  <si>
    <t>1 M Hm b</t>
  </si>
  <si>
    <t>1 M Hm c</t>
  </si>
  <si>
    <t>1 M Hn a</t>
  </si>
  <si>
    <t>1 M Hn b</t>
  </si>
  <si>
    <t>1 M Hn c</t>
  </si>
  <si>
    <t>2 M W a</t>
  </si>
  <si>
    <t>2 M W b</t>
  </si>
  <si>
    <t>2 M W c</t>
  </si>
  <si>
    <t>2 M A a</t>
  </si>
  <si>
    <t>2 M A b</t>
  </si>
  <si>
    <t>2 M A c</t>
  </si>
  <si>
    <t>2 M Hm a</t>
  </si>
  <si>
    <t>2 M Hm b</t>
  </si>
  <si>
    <t>2 M Hm c</t>
  </si>
  <si>
    <t>2 M Hn a</t>
  </si>
  <si>
    <t>2 M Hn b</t>
  </si>
  <si>
    <t>2 M Hn c</t>
  </si>
  <si>
    <t>3 M W a</t>
  </si>
  <si>
    <t>3 M W b</t>
  </si>
  <si>
    <t>3 M W c</t>
  </si>
  <si>
    <t>3 M A a</t>
  </si>
  <si>
    <t>3 M A b</t>
  </si>
  <si>
    <t>3 M A c</t>
  </si>
  <si>
    <t>3 M Hm a</t>
  </si>
  <si>
    <t>3 M Hm b</t>
  </si>
  <si>
    <t>3 M Hm c</t>
  </si>
  <si>
    <t>3 M Hn a</t>
  </si>
  <si>
    <t>3 M Hn b</t>
  </si>
  <si>
    <t>3 M Hn c</t>
  </si>
  <si>
    <t>4 M W a</t>
  </si>
  <si>
    <t>4 M W b</t>
  </si>
  <si>
    <t>4 M W c</t>
  </si>
  <si>
    <t>4 M A a</t>
  </si>
  <si>
    <t>4 M A b</t>
  </si>
  <si>
    <t>4 M A c</t>
  </si>
  <si>
    <t>4 M Hm a</t>
  </si>
  <si>
    <t>4 M Hm b</t>
  </si>
  <si>
    <t>4 M Hm c</t>
  </si>
  <si>
    <t>4 M Hn a</t>
  </si>
  <si>
    <t>4 M Hn b</t>
  </si>
  <si>
    <t>4 M Hn c</t>
  </si>
  <si>
    <t>WEIGHT</t>
  </si>
  <si>
    <t>ABS</t>
  </si>
  <si>
    <t>CONC (nmol/ml)</t>
  </si>
  <si>
    <t>1 M W DG a</t>
  </si>
  <si>
    <t>Wareham DG</t>
  </si>
  <si>
    <t>1 M W DG b</t>
  </si>
  <si>
    <t>1 M W DG c</t>
  </si>
  <si>
    <t>1 M W G a</t>
  </si>
  <si>
    <t>Wareham G</t>
  </si>
  <si>
    <t>1 M W G b</t>
  </si>
  <si>
    <t>1 M W G c</t>
  </si>
  <si>
    <t>1 M W RT a</t>
  </si>
  <si>
    <t>Wareham RT</t>
  </si>
  <si>
    <t>1 M W RT b</t>
  </si>
  <si>
    <t>Wareham WT</t>
  </si>
  <si>
    <t>1 M W RT c</t>
  </si>
  <si>
    <t>1 M A DG a</t>
  </si>
  <si>
    <t>1 M A DG b</t>
  </si>
  <si>
    <t>1 M A DG c</t>
  </si>
  <si>
    <t xml:space="preserve">1 M A G a </t>
  </si>
  <si>
    <t>1 M A G b</t>
  </si>
  <si>
    <t>1 M A G c</t>
  </si>
  <si>
    <t>1 M A RT a</t>
  </si>
  <si>
    <t>1 M A RT b</t>
  </si>
  <si>
    <t>Arne WT</t>
  </si>
  <si>
    <t>1 M A RT c</t>
  </si>
  <si>
    <t>1 M Hm DG a</t>
  </si>
  <si>
    <t>1 M Hm DG b</t>
  </si>
  <si>
    <t>1 M Hm G a</t>
  </si>
  <si>
    <t>1 M Hm G b</t>
  </si>
  <si>
    <t>1 M Hm G c</t>
  </si>
  <si>
    <t>1 M Hm RT a</t>
  </si>
  <si>
    <t>1 M Hm RT b</t>
  </si>
  <si>
    <t>Holes Mid WT</t>
  </si>
  <si>
    <t>1 M Hm RT c</t>
  </si>
  <si>
    <t>1 M Hn DG a</t>
  </si>
  <si>
    <t>1 M Hn DG b</t>
  </si>
  <si>
    <t>1 M Hn DG c</t>
  </si>
  <si>
    <t>1 M Hn G a</t>
  </si>
  <si>
    <t>1 M Hn G b</t>
  </si>
  <si>
    <t>1 M Hn G c</t>
  </si>
  <si>
    <t>CAL 1</t>
  </si>
  <si>
    <t>1 M Hn RT a</t>
  </si>
  <si>
    <t>1 M Hn RT b</t>
  </si>
  <si>
    <t>Holes North WT</t>
  </si>
  <si>
    <t>1 M Hn RT c</t>
  </si>
  <si>
    <t>CAL 2</t>
  </si>
  <si>
    <t>2 M W DG a</t>
  </si>
  <si>
    <t>2 M W DG b</t>
  </si>
  <si>
    <t>2 M W DG c</t>
  </si>
  <si>
    <t>2 M W G a</t>
  </si>
  <si>
    <t>2 M W G b</t>
  </si>
  <si>
    <t>2 M W G c</t>
  </si>
  <si>
    <t>2 M W RT a</t>
  </si>
  <si>
    <t>2 M W RT b</t>
  </si>
  <si>
    <t>2 M W RT c</t>
  </si>
  <si>
    <t>2 M A DG a</t>
  </si>
  <si>
    <t>2 M A DG b</t>
  </si>
  <si>
    <t>2 M A DG c</t>
  </si>
  <si>
    <t xml:space="preserve">2 M A G a </t>
  </si>
  <si>
    <t>2 M A G b</t>
  </si>
  <si>
    <t>2 M A G c</t>
  </si>
  <si>
    <t>2 M A RT a</t>
  </si>
  <si>
    <t>2 M A RT b</t>
  </si>
  <si>
    <t>2 M A RT c</t>
  </si>
  <si>
    <t>2 M Hm DG a</t>
  </si>
  <si>
    <t>2 M Hm DG b</t>
  </si>
  <si>
    <t>2 M Hm G a</t>
  </si>
  <si>
    <t>2 M Hm G b</t>
  </si>
  <si>
    <t>2 M Hm G c</t>
  </si>
  <si>
    <t>2 M Hm RT a</t>
  </si>
  <si>
    <t>2 M Hm RT b</t>
  </si>
  <si>
    <t>2 M Hm RT c</t>
  </si>
  <si>
    <t>2 M Hn DG a</t>
  </si>
  <si>
    <t>2 M Hn DG b</t>
  </si>
  <si>
    <t>2 M Hn DG c</t>
  </si>
  <si>
    <t>2 M Hn G a</t>
  </si>
  <si>
    <t>2 M Hn G b</t>
  </si>
  <si>
    <t>2 M Hn G c</t>
  </si>
  <si>
    <t>2 M Hn RT a</t>
  </si>
  <si>
    <t>2 M Hn RT b</t>
  </si>
  <si>
    <t>2 M Hn RT c</t>
  </si>
  <si>
    <t>3 M W DG a</t>
  </si>
  <si>
    <t>3 M W DG b</t>
  </si>
  <si>
    <t>3 M W DG c</t>
  </si>
  <si>
    <t>3 M W G a</t>
  </si>
  <si>
    <t>3 M W G b</t>
  </si>
  <si>
    <t>3 M W G c</t>
  </si>
  <si>
    <t>3 M W RT a</t>
  </si>
  <si>
    <t>3 M W RT b</t>
  </si>
  <si>
    <t>3 M W RT c</t>
  </si>
  <si>
    <t>3 M A DG a</t>
  </si>
  <si>
    <t>3 M A DG b</t>
  </si>
  <si>
    <t>3 M A DG c</t>
  </si>
  <si>
    <t xml:space="preserve">3 M A G a </t>
  </si>
  <si>
    <t>3 M A G b</t>
  </si>
  <si>
    <t>3 M A G c</t>
  </si>
  <si>
    <t>3 M A RT a</t>
  </si>
  <si>
    <t>3 M A RT b</t>
  </si>
  <si>
    <t>3 M A RT c</t>
  </si>
  <si>
    <t>3 M Hm DG a</t>
  </si>
  <si>
    <t>3 M Hm DG b</t>
  </si>
  <si>
    <t>3 M Hm G a</t>
  </si>
  <si>
    <t>3 M Hm G b</t>
  </si>
  <si>
    <t>3 M Hm G c</t>
  </si>
  <si>
    <t>3 M Hm RT a</t>
  </si>
  <si>
    <t>3 M Hm RT b</t>
  </si>
  <si>
    <t>3 M Hm RT c</t>
  </si>
  <si>
    <t>3 M Hn DG a</t>
  </si>
  <si>
    <t>3 M Hn DG b</t>
  </si>
  <si>
    <t>3 M Hn DG c</t>
  </si>
  <si>
    <t>3 M Hn G a</t>
  </si>
  <si>
    <t>3 M Hn G b</t>
  </si>
  <si>
    <t>3 M Hn G c</t>
  </si>
  <si>
    <t>3 M Hn RT a</t>
  </si>
  <si>
    <t>3 M Hn RT b</t>
  </si>
  <si>
    <t>3 M Hn RT c</t>
  </si>
  <si>
    <t>4 M W DG a</t>
  </si>
  <si>
    <t>4 M W DG b</t>
  </si>
  <si>
    <t>4 M W DG c</t>
  </si>
  <si>
    <t>4 M W G a</t>
  </si>
  <si>
    <t>4 M W G b</t>
  </si>
  <si>
    <t>4 M W G c</t>
  </si>
  <si>
    <t>4 M W RT a</t>
  </si>
  <si>
    <t>4 M W RT b</t>
  </si>
  <si>
    <t>4 M W RT c</t>
  </si>
  <si>
    <t>4 M A DG a</t>
  </si>
  <si>
    <t>4 M A DG b</t>
  </si>
  <si>
    <t>4 M A DG c</t>
  </si>
  <si>
    <t xml:space="preserve">4 M A G a </t>
  </si>
  <si>
    <t>4 M A G b</t>
  </si>
  <si>
    <t>4 M A G c</t>
  </si>
  <si>
    <t>4 M A RT a</t>
  </si>
  <si>
    <t>4 M A RT b</t>
  </si>
  <si>
    <t>4 M A RT c</t>
  </si>
  <si>
    <t>4 M Hm DG a</t>
  </si>
  <si>
    <t>4 M Hm DG b</t>
  </si>
  <si>
    <t>4 M Hm G a</t>
  </si>
  <si>
    <t>4 M Hm G b</t>
  </si>
  <si>
    <t>4 M Hm G c</t>
  </si>
  <si>
    <t>4 M Hm RT a</t>
  </si>
  <si>
    <t>4 M Hm RT b</t>
  </si>
  <si>
    <t>4 M Hm RT c</t>
  </si>
  <si>
    <t>4 M Hn DG a</t>
  </si>
  <si>
    <t>4 M Hn DG b</t>
  </si>
  <si>
    <t>4 M Hn DG c</t>
  </si>
  <si>
    <t>4 M Hn G a</t>
  </si>
  <si>
    <t>4 M Hn G b</t>
  </si>
  <si>
    <t>4 M Hn G c</t>
  </si>
  <si>
    <t>4 M Hn RT a</t>
  </si>
  <si>
    <t>4 M Hn RT b</t>
  </si>
  <si>
    <t>4 M Hn RT c</t>
  </si>
  <si>
    <t>Cr</t>
  </si>
  <si>
    <t>Fe</t>
  </si>
  <si>
    <t>Ni</t>
  </si>
  <si>
    <t>Cu</t>
  </si>
  <si>
    <t>Zn</t>
  </si>
  <si>
    <t>As</t>
  </si>
  <si>
    <t>Ag</t>
  </si>
  <si>
    <t>Cd</t>
  </si>
  <si>
    <t>Sn</t>
  </si>
  <si>
    <t>Pb</t>
  </si>
  <si>
    <t>Total</t>
  </si>
  <si>
    <t>WT a</t>
  </si>
  <si>
    <t>WT b</t>
  </si>
  <si>
    <t>WT c</t>
  </si>
  <si>
    <t>n/d</t>
  </si>
  <si>
    <t>Meaning</t>
  </si>
  <si>
    <t>Winter</t>
  </si>
  <si>
    <t>Spring</t>
  </si>
  <si>
    <t>Summer</t>
  </si>
  <si>
    <t>Autumn</t>
  </si>
  <si>
    <t>M</t>
  </si>
  <si>
    <t>W</t>
  </si>
  <si>
    <t>A</t>
  </si>
  <si>
    <t>Hn</t>
  </si>
  <si>
    <t>Hm</t>
  </si>
  <si>
    <t>Wareham Channel</t>
  </si>
  <si>
    <t>Holes Bay</t>
  </si>
  <si>
    <t>Holes Bay (north)</t>
  </si>
  <si>
    <t>Code</t>
  </si>
  <si>
    <t>Manila clams</t>
  </si>
  <si>
    <t>a/b/c</t>
  </si>
  <si>
    <t>Replicates</t>
  </si>
  <si>
    <t>CONC (µg/g)</t>
  </si>
  <si>
    <t>WT conc (µg/g)</t>
  </si>
  <si>
    <t>AVERAGE (µg/g)</t>
  </si>
  <si>
    <t>STD (µg/g)</t>
  </si>
  <si>
    <t>NB concentartions in wet weight</t>
  </si>
  <si>
    <t>NB concentrations in µg/g dry weight (corrected for recovery)</t>
  </si>
  <si>
    <t>DG WEIGHT (g)</t>
  </si>
  <si>
    <t>G WEIGHT (g)</t>
  </si>
  <si>
    <t>RT WEIGHT (g)</t>
  </si>
  <si>
    <t>SOFT WEIGHT (g)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</si>
</sst>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66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20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/>
    <xf numFmtId="0" fontId="0" fillId="2" borderId="0" xfId="0" applyFill="1"/>
    <xf numFmtId="0" fontId="1" fillId="0" borderId="0" xfId="0" applyFont="1"/>
    <xf numFmtId="2" fontId="1" fillId="0" borderId="0" xfId="0" applyNumberFormat="1" applyFont="1"/>
    <xf numFmtId="0" fontId="0" fillId="0" borderId="0" xfId="0" applyNumberFormat="1"/>
    <xf numFmtId="0" fontId="0" fillId="0" borderId="0" xfId="0" applyAlignment="1">
      <alignment horizontal="center"/>
    </xf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externalLink" Target="externalLinks/externalLink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CAL 1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intercept val="0.0"/>
            <c:dispRSqr val="1"/>
            <c:dispEq val="1"/>
            <c:trendlineLbl>
              <c:numFmt formatCode="General" sourceLinked="0"/>
            </c:trendlineLbl>
          </c:trendline>
          <c:xVal>
            <c:numRef>
              <c:f>'[1]MT Manila'!$S$37:$S$40</c:f>
              <c:numCache>
                <c:formatCode>General</c:formatCode>
                <c:ptCount val="4"/>
                <c:pt idx="0">
                  <c:v>0.0</c:v>
                </c:pt>
                <c:pt idx="1">
                  <c:v>1.44</c:v>
                </c:pt>
                <c:pt idx="2">
                  <c:v>2.88</c:v>
                </c:pt>
                <c:pt idx="3">
                  <c:v>5.78</c:v>
                </c:pt>
              </c:numCache>
            </c:numRef>
          </c:xVal>
          <c:yVal>
            <c:numRef>
              <c:f>'[1]MT Manila'!$T$37:$T$40</c:f>
              <c:numCache>
                <c:formatCode>General</c:formatCode>
                <c:ptCount val="4"/>
                <c:pt idx="0">
                  <c:v>0.0</c:v>
                </c:pt>
                <c:pt idx="1">
                  <c:v>0.022</c:v>
                </c:pt>
                <c:pt idx="2">
                  <c:v>0.038</c:v>
                </c:pt>
                <c:pt idx="3">
                  <c:v>0.082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3994248"/>
        <c:axId val="2104942680"/>
      </c:scatterChart>
      <c:valAx>
        <c:axId val="2083994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04942680"/>
        <c:crosses val="autoZero"/>
        <c:crossBetween val="midCat"/>
      </c:valAx>
      <c:valAx>
        <c:axId val="21049426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399424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intercept val="0.0"/>
            <c:dispRSqr val="1"/>
            <c:dispEq val="1"/>
            <c:trendlineLbl>
              <c:numFmt formatCode="General" sourceLinked="0"/>
            </c:trendlineLbl>
          </c:trendline>
          <c:xVal>
            <c:numRef>
              <c:f>'[1]MT Manila'!$S$112:$S$115</c:f>
              <c:numCache>
                <c:formatCode>General</c:formatCode>
                <c:ptCount val="4"/>
                <c:pt idx="0">
                  <c:v>0.0</c:v>
                </c:pt>
                <c:pt idx="1">
                  <c:v>14.4</c:v>
                </c:pt>
                <c:pt idx="2">
                  <c:v>28.8</c:v>
                </c:pt>
                <c:pt idx="3">
                  <c:v>58.8</c:v>
                </c:pt>
              </c:numCache>
            </c:numRef>
          </c:xVal>
          <c:yVal>
            <c:numRef>
              <c:f>'[1]MT Manila'!$T$112:$T$115</c:f>
              <c:numCache>
                <c:formatCode>General</c:formatCode>
                <c:ptCount val="4"/>
                <c:pt idx="0">
                  <c:v>0.0</c:v>
                </c:pt>
                <c:pt idx="1">
                  <c:v>0.187</c:v>
                </c:pt>
                <c:pt idx="2">
                  <c:v>0.391</c:v>
                </c:pt>
                <c:pt idx="3">
                  <c:v>0.808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7977592"/>
        <c:axId val="2087913320"/>
      </c:scatterChart>
      <c:valAx>
        <c:axId val="2087977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87913320"/>
        <c:crosses val="autoZero"/>
        <c:crossBetween val="midCat"/>
      </c:valAx>
      <c:valAx>
        <c:axId val="20879133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797759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intercept val="0.0"/>
            <c:dispRSqr val="1"/>
            <c:dispEq val="1"/>
            <c:trendlineLbl>
              <c:numFmt formatCode="General" sourceLinked="0"/>
            </c:trendlineLbl>
          </c:trendline>
          <c:xVal>
            <c:numRef>
              <c:f>'[1]MT Manila'!$T$139:$T$142</c:f>
              <c:numCache>
                <c:formatCode>General</c:formatCode>
                <c:ptCount val="4"/>
                <c:pt idx="0">
                  <c:v>0.0</c:v>
                </c:pt>
                <c:pt idx="1">
                  <c:v>14.4</c:v>
                </c:pt>
                <c:pt idx="2">
                  <c:v>28.8</c:v>
                </c:pt>
                <c:pt idx="3">
                  <c:v>58.8</c:v>
                </c:pt>
              </c:numCache>
            </c:numRef>
          </c:xVal>
          <c:yVal>
            <c:numRef>
              <c:f>'[1]MT Manila'!$U$139:$U$142</c:f>
              <c:numCache>
                <c:formatCode>General</c:formatCode>
                <c:ptCount val="4"/>
                <c:pt idx="0">
                  <c:v>0.0</c:v>
                </c:pt>
                <c:pt idx="1">
                  <c:v>0.179</c:v>
                </c:pt>
                <c:pt idx="2">
                  <c:v>0.369</c:v>
                </c:pt>
                <c:pt idx="3">
                  <c:v>0.818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6895912"/>
        <c:axId val="2070976760"/>
      </c:scatterChart>
      <c:valAx>
        <c:axId val="2066895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70976760"/>
        <c:crosses val="autoZero"/>
        <c:crossBetween val="midCat"/>
      </c:valAx>
      <c:valAx>
        <c:axId val="20709767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668959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CAL 2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intercept val="0.0"/>
            <c:dispRSqr val="1"/>
            <c:dispEq val="1"/>
            <c:trendlineLbl>
              <c:numFmt formatCode="General" sourceLinked="0"/>
            </c:trendlineLbl>
          </c:trendline>
          <c:xVal>
            <c:numRef>
              <c:f>'[1]MT Manila'!$S$42:$S$45</c:f>
              <c:numCache>
                <c:formatCode>General</c:formatCode>
                <c:ptCount val="4"/>
                <c:pt idx="0">
                  <c:v>0.0</c:v>
                </c:pt>
                <c:pt idx="1">
                  <c:v>14.4</c:v>
                </c:pt>
                <c:pt idx="2">
                  <c:v>28.8</c:v>
                </c:pt>
                <c:pt idx="3">
                  <c:v>58.8</c:v>
                </c:pt>
              </c:numCache>
            </c:numRef>
          </c:xVal>
          <c:yVal>
            <c:numRef>
              <c:f>'[1]MT Manila'!$T$42:$T$45</c:f>
              <c:numCache>
                <c:formatCode>General</c:formatCode>
                <c:ptCount val="4"/>
                <c:pt idx="0">
                  <c:v>0.0</c:v>
                </c:pt>
                <c:pt idx="1">
                  <c:v>0.189</c:v>
                </c:pt>
                <c:pt idx="2">
                  <c:v>0.536</c:v>
                </c:pt>
                <c:pt idx="3">
                  <c:v>0.748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4228440"/>
        <c:axId val="2084231400"/>
      </c:scatterChart>
      <c:valAx>
        <c:axId val="2084228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84231400"/>
        <c:crosses val="autoZero"/>
        <c:crossBetween val="midCat"/>
      </c:valAx>
      <c:valAx>
        <c:axId val="20842314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422844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('[1]MT Manila'!$G$2,'[1]MT Manila'!$G$32,'[1]MT Manila'!$G$42,'[1]MT Manila'!$G$12,'[1]MT Manila'!$G$22)</c:f>
              <c:strCache>
                <c:ptCount val="5"/>
                <c:pt idx="0">
                  <c:v>
Wareham DG</c:v>
                </c:pt>
                <c:pt idx="1">
                  <c:v>_x000b_Holes North</c:v>
                </c:pt>
                <c:pt idx="2">
                  <c:v>_x000b_Holes South</c:v>
                </c:pt>
                <c:pt idx="3">
                  <c:v>_x0004_Arne</c:v>
                </c:pt>
                <c:pt idx="4">
                  <c:v>	Holes Mid</c:v>
                </c:pt>
              </c:strCache>
            </c:strRef>
          </c:cat>
          <c:val>
            <c:numRef>
              <c:f>('[1]MT Manila'!$H$2,'[1]MT Manila'!$H$32,'[1]MT Manila'!$H$42,'[1]MT Manila'!$H$12,'[1]MT Manila'!$H$22)</c:f>
              <c:numCache>
                <c:formatCode>General</c:formatCode>
                <c:ptCount val="5"/>
                <c:pt idx="0">
                  <c:v>23.74454078226255</c:v>
                </c:pt>
                <c:pt idx="1">
                  <c:v>37.83295698254943</c:v>
                </c:pt>
                <c:pt idx="2">
                  <c:v>24.58400869186548</c:v>
                </c:pt>
                <c:pt idx="3">
                  <c:v>23.09100652426503</c:v>
                </c:pt>
                <c:pt idx="4">
                  <c:v>26.70466002546319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5276744"/>
        <c:axId val="2105496136"/>
      </c:barChart>
      <c:catAx>
        <c:axId val="2105276744"/>
        <c:scaling>
          <c:orientation val="minMax"/>
        </c:scaling>
        <c:delete val="0"/>
        <c:axPos val="b"/>
        <c:majorTickMark val="out"/>
        <c:minorTickMark val="none"/>
        <c:tickLblPos val="nextTo"/>
        <c:crossAx val="2105496136"/>
        <c:crosses val="autoZero"/>
        <c:auto val="1"/>
        <c:lblAlgn val="ctr"/>
        <c:lblOffset val="100"/>
        <c:noMultiLvlLbl val="0"/>
      </c:catAx>
      <c:valAx>
        <c:axId val="21054961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MT DG (ug/g)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052767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('[1]MT Manila'!$G$5,'[1]MT Manila'!$G$35,'[1]MT Manila'!$G$46,'[1]MT Manila'!$G$15,'[1]MT Manila'!$G$25)</c:f>
              <c:strCache>
                <c:ptCount val="5"/>
                <c:pt idx="0">
                  <c:v>	Wareham G</c:v>
                </c:pt>
                <c:pt idx="1">
                  <c:v>_x000b_Holes North</c:v>
                </c:pt>
                <c:pt idx="2">
                  <c:v>_x000b_Holes South</c:v>
                </c:pt>
                <c:pt idx="3">
                  <c:v>_x0004_Arne</c:v>
                </c:pt>
                <c:pt idx="4">
                  <c:v>	Holes Mid</c:v>
                </c:pt>
              </c:strCache>
            </c:strRef>
          </c:cat>
          <c:val>
            <c:numRef>
              <c:f>('[1]MT Manila'!$H$5,'[1]MT Manila'!$H$35,'[1]MT Manila'!$H$46,'[1]MT Manila'!$H$15,'[1]MT Manila'!$H$25)</c:f>
              <c:numCache>
                <c:formatCode>General</c:formatCode>
                <c:ptCount val="5"/>
                <c:pt idx="0">
                  <c:v>9.42005461257875</c:v>
                </c:pt>
                <c:pt idx="1">
                  <c:v>15.33833183731273</c:v>
                </c:pt>
                <c:pt idx="2">
                  <c:v>9.500975872466646</c:v>
                </c:pt>
                <c:pt idx="3">
                  <c:v>7.149784151641263</c:v>
                </c:pt>
                <c:pt idx="4">
                  <c:v>11.6184772584775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4776760"/>
        <c:axId val="2084320200"/>
      </c:barChart>
      <c:catAx>
        <c:axId val="2104776760"/>
        <c:scaling>
          <c:orientation val="minMax"/>
        </c:scaling>
        <c:delete val="0"/>
        <c:axPos val="b"/>
        <c:majorTickMark val="out"/>
        <c:minorTickMark val="none"/>
        <c:tickLblPos val="nextTo"/>
        <c:crossAx val="2084320200"/>
        <c:crosses val="autoZero"/>
        <c:auto val="1"/>
        <c:lblAlgn val="ctr"/>
        <c:lblOffset val="100"/>
        <c:noMultiLvlLbl val="0"/>
      </c:catAx>
      <c:valAx>
        <c:axId val="20843202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MT gill</a:t>
                </a:r>
                <a:r>
                  <a:rPr lang="en-US" baseline="0"/>
                  <a:t> </a:t>
                </a:r>
                <a:r>
                  <a:rPr lang="en-US"/>
                  <a:t>(ug/g)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047767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CAL 1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intercept val="0.0"/>
            <c:dispRSqr val="1"/>
            <c:dispEq val="1"/>
            <c:trendlineLbl>
              <c:numFmt formatCode="General" sourceLinked="0"/>
            </c:trendlineLbl>
          </c:trendline>
          <c:xVal>
            <c:numRef>
              <c:f>'[1]MT Manila'!$S$59:$S$62</c:f>
              <c:numCache>
                <c:formatCode>General</c:formatCode>
                <c:ptCount val="4"/>
                <c:pt idx="0">
                  <c:v>0.0</c:v>
                </c:pt>
                <c:pt idx="1">
                  <c:v>14.4</c:v>
                </c:pt>
                <c:pt idx="2">
                  <c:v>28.8</c:v>
                </c:pt>
                <c:pt idx="3">
                  <c:v>58.8</c:v>
                </c:pt>
              </c:numCache>
            </c:numRef>
          </c:xVal>
          <c:yVal>
            <c:numRef>
              <c:f>'[1]MT Manila'!$T$59:$T$62</c:f>
              <c:numCache>
                <c:formatCode>General</c:formatCode>
                <c:ptCount val="4"/>
                <c:pt idx="0">
                  <c:v>0.0</c:v>
                </c:pt>
                <c:pt idx="1">
                  <c:v>0.186</c:v>
                </c:pt>
                <c:pt idx="2">
                  <c:v>0.381</c:v>
                </c:pt>
                <c:pt idx="3">
                  <c:v>0.771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5451000"/>
        <c:axId val="2084024296"/>
      </c:scatterChart>
      <c:valAx>
        <c:axId val="2105451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84024296"/>
        <c:crosses val="autoZero"/>
        <c:crossBetween val="midCat"/>
      </c:valAx>
      <c:valAx>
        <c:axId val="20840242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545100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CAL 2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intercept val="0.0"/>
            <c:dispRSqr val="1"/>
            <c:dispEq val="1"/>
            <c:trendlineLbl>
              <c:numFmt formatCode="General" sourceLinked="0"/>
            </c:trendlineLbl>
          </c:trendline>
          <c:xVal>
            <c:numRef>
              <c:f>'[1]MT Manila'!$S$64:$S$67</c:f>
              <c:numCache>
                <c:formatCode>General</c:formatCode>
                <c:ptCount val="4"/>
                <c:pt idx="0">
                  <c:v>0.0</c:v>
                </c:pt>
                <c:pt idx="1">
                  <c:v>14.4</c:v>
                </c:pt>
                <c:pt idx="2">
                  <c:v>28.8</c:v>
                </c:pt>
                <c:pt idx="3">
                  <c:v>58.8</c:v>
                </c:pt>
              </c:numCache>
            </c:numRef>
          </c:xVal>
          <c:yVal>
            <c:numRef>
              <c:f>'[1]MT Manila'!$T$64:$T$67</c:f>
              <c:numCache>
                <c:formatCode>General</c:formatCode>
                <c:ptCount val="4"/>
                <c:pt idx="0">
                  <c:v>0.0</c:v>
                </c:pt>
                <c:pt idx="1">
                  <c:v>0.199</c:v>
                </c:pt>
                <c:pt idx="2">
                  <c:v>0.405</c:v>
                </c:pt>
                <c:pt idx="3">
                  <c:v>0.816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1958408"/>
        <c:axId val="2071961368"/>
      </c:scatterChart>
      <c:valAx>
        <c:axId val="2071958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71961368"/>
        <c:crosses val="autoZero"/>
        <c:crossBetween val="midCat"/>
      </c:valAx>
      <c:valAx>
        <c:axId val="20719613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195840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('[1]MT Manila'!$G$59,'[1]MT Manila'!$G$69,'[1]MT Manila'!$G$79,'[1]MT Manila'!$G$89)</c:f>
              <c:strCache>
                <c:ptCount val="4"/>
                <c:pt idx="0">
                  <c:v>_x0007_Wareham</c:v>
                </c:pt>
                <c:pt idx="1">
                  <c:v>_x0004_Arne</c:v>
                </c:pt>
                <c:pt idx="2">
                  <c:v>	Holes Mid</c:v>
                </c:pt>
                <c:pt idx="3">
                  <c:v>_x000b_Holes North</c:v>
                </c:pt>
              </c:strCache>
            </c:strRef>
          </c:cat>
          <c:val>
            <c:numRef>
              <c:f>('[1]MT Manila'!$H$59,'[1]MT Manila'!$H$69,'[1]MT Manila'!$H$79,'[1]MT Manila'!$H$89)</c:f>
              <c:numCache>
                <c:formatCode>General</c:formatCode>
                <c:ptCount val="4"/>
                <c:pt idx="0">
                  <c:v>13.88973760605681</c:v>
                </c:pt>
                <c:pt idx="1">
                  <c:v>10.01650151612694</c:v>
                </c:pt>
                <c:pt idx="2">
                  <c:v>15.93947807813652</c:v>
                </c:pt>
                <c:pt idx="3">
                  <c:v>10.6012907054841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1847528"/>
        <c:axId val="2104779112"/>
      </c:barChart>
      <c:catAx>
        <c:axId val="2071847528"/>
        <c:scaling>
          <c:orientation val="minMax"/>
        </c:scaling>
        <c:delete val="0"/>
        <c:axPos val="b"/>
        <c:majorTickMark val="out"/>
        <c:minorTickMark val="none"/>
        <c:tickLblPos val="nextTo"/>
        <c:crossAx val="2104779112"/>
        <c:crosses val="autoZero"/>
        <c:auto val="1"/>
        <c:lblAlgn val="ctr"/>
        <c:lblOffset val="100"/>
        <c:noMultiLvlLbl val="0"/>
      </c:catAx>
      <c:valAx>
        <c:axId val="21047791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MT gill (ug/g)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0718475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('[1]MT Manila'!$G$56,'[1]MT Manila'!$G$66,'[1]MT Manila'!$G$76,'[1]MT Manila'!$G$86)</c:f>
              <c:strCache>
                <c:ptCount val="4"/>
                <c:pt idx="0">
                  <c:v>_x0007_Wareham</c:v>
                </c:pt>
                <c:pt idx="1">
                  <c:v>_x0004_Arne</c:v>
                </c:pt>
                <c:pt idx="2">
                  <c:v>	Holes Mid</c:v>
                </c:pt>
                <c:pt idx="3">
                  <c:v>_x000b_Holes North</c:v>
                </c:pt>
              </c:strCache>
            </c:strRef>
          </c:cat>
          <c:val>
            <c:numRef>
              <c:f>('[1]MT Manila'!$H$56,'[1]MT Manila'!$H$66,'[1]MT Manila'!$H$76,'[1]MT Manila'!$H$86)</c:f>
              <c:numCache>
                <c:formatCode>General</c:formatCode>
                <c:ptCount val="4"/>
                <c:pt idx="0">
                  <c:v>34.10608916884838</c:v>
                </c:pt>
                <c:pt idx="1">
                  <c:v>27.74779546218334</c:v>
                </c:pt>
                <c:pt idx="2">
                  <c:v>40.9139429797341</c:v>
                </c:pt>
                <c:pt idx="3">
                  <c:v>35.63114475449644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4149272"/>
        <c:axId val="2084151944"/>
      </c:barChart>
      <c:catAx>
        <c:axId val="2084149272"/>
        <c:scaling>
          <c:orientation val="minMax"/>
        </c:scaling>
        <c:delete val="0"/>
        <c:axPos val="b"/>
        <c:majorTickMark val="out"/>
        <c:minorTickMark val="none"/>
        <c:tickLblPos val="nextTo"/>
        <c:crossAx val="2084151944"/>
        <c:crosses val="autoZero"/>
        <c:auto val="1"/>
        <c:lblAlgn val="ctr"/>
        <c:lblOffset val="100"/>
        <c:noMultiLvlLbl val="0"/>
      </c:catAx>
      <c:valAx>
        <c:axId val="20841519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MT DG (ug/g)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0841492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intercept val="0.0"/>
            <c:dispRSqr val="1"/>
            <c:dispEq val="1"/>
            <c:trendlineLbl>
              <c:numFmt formatCode="General" sourceLinked="0"/>
            </c:trendlineLbl>
          </c:trendline>
          <c:xVal>
            <c:numRef>
              <c:f>'[1]MT Manila'!$S$107:$S$110</c:f>
              <c:numCache>
                <c:formatCode>General</c:formatCode>
                <c:ptCount val="4"/>
                <c:pt idx="0">
                  <c:v>0.0</c:v>
                </c:pt>
                <c:pt idx="1">
                  <c:v>14.4</c:v>
                </c:pt>
                <c:pt idx="2">
                  <c:v>28.8</c:v>
                </c:pt>
                <c:pt idx="3">
                  <c:v>58.8</c:v>
                </c:pt>
              </c:numCache>
            </c:numRef>
          </c:xVal>
          <c:yVal>
            <c:numRef>
              <c:f>'[1]MT Manila'!$T$107:$T$110</c:f>
              <c:numCache>
                <c:formatCode>General</c:formatCode>
                <c:ptCount val="4"/>
                <c:pt idx="0">
                  <c:v>0.001</c:v>
                </c:pt>
                <c:pt idx="1">
                  <c:v>0.18</c:v>
                </c:pt>
                <c:pt idx="2">
                  <c:v>0.377</c:v>
                </c:pt>
                <c:pt idx="3">
                  <c:v>0.775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3939464"/>
        <c:axId val="2083946296"/>
      </c:scatterChart>
      <c:valAx>
        <c:axId val="2083939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83946296"/>
        <c:crosses val="autoZero"/>
        <c:crossBetween val="midCat"/>
      </c:valAx>
      <c:valAx>
        <c:axId val="20839462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393946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Relationship Id="rId11" Type="http://schemas.openxmlformats.org/officeDocument/2006/relationships/chart" Target="../charts/chart11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495300</xdr:colOff>
      <xdr:row>35</xdr:row>
      <xdr:rowOff>184150</xdr:rowOff>
    </xdr:from>
    <xdr:to>
      <xdr:col>15</xdr:col>
      <xdr:colOff>711200</xdr:colOff>
      <xdr:row>50</xdr:row>
      <xdr:rowOff>69850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571500</xdr:colOff>
      <xdr:row>40</xdr:row>
      <xdr:rowOff>107950</xdr:rowOff>
    </xdr:from>
    <xdr:to>
      <xdr:col>16</xdr:col>
      <xdr:colOff>190500</xdr:colOff>
      <xdr:row>54</xdr:row>
      <xdr:rowOff>184150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762000</xdr:colOff>
      <xdr:row>3</xdr:row>
      <xdr:rowOff>120650</xdr:rowOff>
    </xdr:from>
    <xdr:to>
      <xdr:col>15</xdr:col>
      <xdr:colOff>381000</xdr:colOff>
      <xdr:row>18</xdr:row>
      <xdr:rowOff>6350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723900</xdr:colOff>
      <xdr:row>19</xdr:row>
      <xdr:rowOff>101600</xdr:rowOff>
    </xdr:from>
    <xdr:to>
      <xdr:col>15</xdr:col>
      <xdr:colOff>342900</xdr:colOff>
      <xdr:row>33</xdr:row>
      <xdr:rowOff>177800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114300</xdr:colOff>
      <xdr:row>56</xdr:row>
      <xdr:rowOff>171450</xdr:rowOff>
    </xdr:from>
    <xdr:to>
      <xdr:col>15</xdr:col>
      <xdr:colOff>558800</xdr:colOff>
      <xdr:row>71</xdr:row>
      <xdr:rowOff>57150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114300</xdr:colOff>
      <xdr:row>58</xdr:row>
      <xdr:rowOff>95250</xdr:rowOff>
    </xdr:from>
    <xdr:to>
      <xdr:col>16</xdr:col>
      <xdr:colOff>558800</xdr:colOff>
      <xdr:row>72</xdr:row>
      <xdr:rowOff>171450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533400</xdr:colOff>
      <xdr:row>90</xdr:row>
      <xdr:rowOff>171450</xdr:rowOff>
    </xdr:from>
    <xdr:to>
      <xdr:col>17</xdr:col>
      <xdr:colOff>152400</xdr:colOff>
      <xdr:row>105</xdr:row>
      <xdr:rowOff>57150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342900</xdr:colOff>
      <xdr:row>75</xdr:row>
      <xdr:rowOff>171450</xdr:rowOff>
    </xdr:from>
    <xdr:to>
      <xdr:col>16</xdr:col>
      <xdr:colOff>787400</xdr:colOff>
      <xdr:row>90</xdr:row>
      <xdr:rowOff>57150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11</xdr:col>
      <xdr:colOff>387350</xdr:colOff>
      <xdr:row>106</xdr:row>
      <xdr:rowOff>76206</xdr:rowOff>
    </xdr:from>
    <xdr:to>
      <xdr:col>17</xdr:col>
      <xdr:colOff>6350</xdr:colOff>
      <xdr:row>120</xdr:row>
      <xdr:rowOff>152406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11</xdr:col>
      <xdr:colOff>666750</xdr:colOff>
      <xdr:row>111</xdr:row>
      <xdr:rowOff>50806</xdr:rowOff>
    </xdr:from>
    <xdr:to>
      <xdr:col>17</xdr:col>
      <xdr:colOff>285750</xdr:colOff>
      <xdr:row>125</xdr:row>
      <xdr:rowOff>127006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12</xdr:col>
      <xdr:colOff>374650</xdr:colOff>
      <xdr:row>136</xdr:row>
      <xdr:rowOff>177806</xdr:rowOff>
    </xdr:from>
    <xdr:to>
      <xdr:col>17</xdr:col>
      <xdr:colOff>819150</xdr:colOff>
      <xdr:row>151</xdr:row>
      <xdr:rowOff>63506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fpo1g13/Documents/PhD/Fieldwork%2020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ampling"/>
      <sheetName val="Dissection Manila"/>
      <sheetName val="Dissection active"/>
      <sheetName val="MT Manila"/>
      <sheetName val="MT active"/>
      <sheetName val="Metal"/>
      <sheetName val="Standards template"/>
      <sheetName val="Metal standards (run 1)"/>
      <sheetName val="Metal standards (run 2)"/>
      <sheetName val="Metal standards (run 3)"/>
      <sheetName val="Results"/>
      <sheetName val="Metal results Manila"/>
      <sheetName val="Metal results active"/>
      <sheetName val="Manila metal corr."/>
      <sheetName val="Active metal corr."/>
      <sheetName val="Sediments"/>
    </sheetNames>
    <sheetDataSet>
      <sheetData sheetId="0" refreshError="1"/>
      <sheetData sheetId="1">
        <row r="8">
          <cell r="O8">
            <v>0.31499299814789716</v>
          </cell>
          <cell r="P8">
            <v>0.12928581108551299</v>
          </cell>
          <cell r="Q8">
            <v>0.55572119076658988</v>
          </cell>
        </row>
        <row r="9">
          <cell r="O9">
            <v>0.25488260291024595</v>
          </cell>
          <cell r="P9">
            <v>0.1091127612997382</v>
          </cell>
          <cell r="Q9">
            <v>0.63600463579001587</v>
          </cell>
        </row>
        <row r="10">
          <cell r="O10">
            <v>0.29303945203382692</v>
          </cell>
          <cell r="P10">
            <v>0.13305016645620477</v>
          </cell>
          <cell r="Q10">
            <v>0.5739103815099682</v>
          </cell>
        </row>
        <row r="12">
          <cell r="O12">
            <v>0.33402666666666664</v>
          </cell>
          <cell r="P12">
            <v>0.14341333333333336</v>
          </cell>
          <cell r="Q12">
            <v>0.52256000000000002</v>
          </cell>
        </row>
        <row r="13">
          <cell r="O13">
            <v>0.2632709420067505</v>
          </cell>
          <cell r="P13">
            <v>0.12126419146977599</v>
          </cell>
          <cell r="Q13">
            <v>0.61546486652347343</v>
          </cell>
        </row>
        <row r="14">
          <cell r="O14">
            <v>0.31446890145395801</v>
          </cell>
          <cell r="P14">
            <v>0.13514741518578355</v>
          </cell>
          <cell r="Q14">
            <v>0.55038368336025856</v>
          </cell>
        </row>
        <row r="16">
          <cell r="O16">
            <v>0.31662820090119792</v>
          </cell>
          <cell r="P16">
            <v>0.14391691394658757</v>
          </cell>
          <cell r="Q16">
            <v>0.53945488515221451</v>
          </cell>
        </row>
        <row r="17">
          <cell r="O17">
            <v>0.26022194821208389</v>
          </cell>
          <cell r="P17">
            <v>0.12799013563501849</v>
          </cell>
          <cell r="Q17">
            <v>0.61178791615289774</v>
          </cell>
        </row>
        <row r="18">
          <cell r="O18">
            <v>0.26195518345235164</v>
          </cell>
          <cell r="P18">
            <v>0.13031273085446934</v>
          </cell>
          <cell r="Q18">
            <v>0.60773208569317905</v>
          </cell>
        </row>
        <row r="20">
          <cell r="O20">
            <v>0.3057298883364577</v>
          </cell>
          <cell r="P20">
            <v>0.13872361235634531</v>
          </cell>
          <cell r="Q20">
            <v>0.55554649930719691</v>
          </cell>
        </row>
        <row r="21">
          <cell r="O21">
            <v>0.26100117719603116</v>
          </cell>
          <cell r="P21">
            <v>0.12382981108806551</v>
          </cell>
          <cell r="Q21">
            <v>0.61516901171590344</v>
          </cell>
        </row>
        <row r="22">
          <cell r="O22">
            <v>0.2728384680070331</v>
          </cell>
          <cell r="P22">
            <v>0.14563106796116507</v>
          </cell>
          <cell r="Q22">
            <v>0.58153046403180186</v>
          </cell>
        </row>
        <row r="25">
          <cell r="O25">
            <v>0.32305220883534141</v>
          </cell>
          <cell r="P25">
            <v>0.11534136546184742</v>
          </cell>
          <cell r="Q25">
            <v>0.56160642570281116</v>
          </cell>
        </row>
        <row r="26">
          <cell r="O26">
            <v>0.31881650251176769</v>
          </cell>
          <cell r="P26">
            <v>0.1227008425299632</v>
          </cell>
          <cell r="Q26">
            <v>0.5584826549582691</v>
          </cell>
        </row>
        <row r="27">
          <cell r="O27">
            <v>0.33748443337484429</v>
          </cell>
          <cell r="P27">
            <v>0.12079701120797011</v>
          </cell>
          <cell r="Q27">
            <v>0.54171855541718561</v>
          </cell>
        </row>
        <row r="29">
          <cell r="O29">
            <v>0.28809725756290638</v>
          </cell>
          <cell r="P29">
            <v>0.14934973141080016</v>
          </cell>
          <cell r="Q29">
            <v>0.56255301102629351</v>
          </cell>
        </row>
        <row r="30">
          <cell r="O30">
            <v>0.31632369299221352</v>
          </cell>
          <cell r="P30">
            <v>0.13959955506117908</v>
          </cell>
          <cell r="Q30">
            <v>0.54407675194660732</v>
          </cell>
        </row>
        <row r="31">
          <cell r="O31">
            <v>0.30860126408353944</v>
          </cell>
          <cell r="P31">
            <v>0.15718604012091228</v>
          </cell>
          <cell r="Q31">
            <v>0.5342126957955482</v>
          </cell>
        </row>
        <row r="33">
          <cell r="O33">
            <v>0.29201043946792388</v>
          </cell>
          <cell r="P33">
            <v>0.13710220575854523</v>
          </cell>
          <cell r="Q33">
            <v>0.57088735477353081</v>
          </cell>
        </row>
        <row r="34">
          <cell r="O34">
            <v>0.32070967971783815</v>
          </cell>
          <cell r="P34">
            <v>0.13669884926431297</v>
          </cell>
          <cell r="Q34">
            <v>0.54259147101784888</v>
          </cell>
        </row>
        <row r="35">
          <cell r="O35">
            <v>0.31425057525985878</v>
          </cell>
          <cell r="P35">
            <v>0.15964452908037768</v>
          </cell>
          <cell r="Q35">
            <v>0.52610489565976348</v>
          </cell>
        </row>
        <row r="37">
          <cell r="O37">
            <v>0.29896302975653744</v>
          </cell>
          <cell r="P37">
            <v>0.13755635707844904</v>
          </cell>
          <cell r="Q37">
            <v>0.56348061316501352</v>
          </cell>
        </row>
        <row r="38">
          <cell r="O38">
            <v>0.31092515109251512</v>
          </cell>
          <cell r="P38">
            <v>0.1341236634123664</v>
          </cell>
          <cell r="Q38">
            <v>0.55495118549511846</v>
          </cell>
        </row>
        <row r="39">
          <cell r="O39">
            <v>0.34044948685748933</v>
          </cell>
          <cell r="P39">
            <v>0.12137877278829085</v>
          </cell>
          <cell r="Q39">
            <v>0.53817174035421989</v>
          </cell>
        </row>
        <row r="42">
          <cell r="O42">
            <v>0.3443745245833621</v>
          </cell>
          <cell r="P42">
            <v>9.8333448585851579E-2</v>
          </cell>
          <cell r="Q42">
            <v>0.55729202683078627</v>
          </cell>
        </row>
        <row r="43">
          <cell r="O43">
            <v>0.46727297781452387</v>
          </cell>
          <cell r="P43">
            <v>9.9007854485324509E-2</v>
          </cell>
          <cell r="Q43">
            <v>0.43371916770015156</v>
          </cell>
        </row>
        <row r="44">
          <cell r="O44">
            <v>0.33765701802293824</v>
          </cell>
          <cell r="P44">
            <v>0.11114145275805574</v>
          </cell>
          <cell r="Q44">
            <v>0.551201529219006</v>
          </cell>
        </row>
        <row r="46">
          <cell r="O46">
            <v>0.32089652395651591</v>
          </cell>
          <cell r="P46">
            <v>0.11038786740034896</v>
          </cell>
          <cell r="Q46">
            <v>0.56871560864313508</v>
          </cell>
        </row>
        <row r="47">
          <cell r="O47">
            <v>0.43498942917547573</v>
          </cell>
          <cell r="P47">
            <v>9.989429175475685E-2</v>
          </cell>
          <cell r="Q47">
            <v>0.46511627906976749</v>
          </cell>
        </row>
        <row r="48">
          <cell r="O48">
            <v>0.28184649788355565</v>
          </cell>
          <cell r="P48">
            <v>0.12067726219950484</v>
          </cell>
          <cell r="Q48">
            <v>0.59747623991693954</v>
          </cell>
        </row>
        <row r="50">
          <cell r="O50">
            <v>0.37319135099983736</v>
          </cell>
          <cell r="P50">
            <v>0.10250365794179805</v>
          </cell>
          <cell r="Q50">
            <v>0.52430499105836448</v>
          </cell>
        </row>
        <row r="51">
          <cell r="O51">
            <v>0.43544409613375124</v>
          </cell>
          <cell r="P51">
            <v>0.1058725182863114</v>
          </cell>
          <cell r="Q51">
            <v>0.45868338557993732</v>
          </cell>
        </row>
        <row r="52">
          <cell r="O52">
            <v>0.38323693268514247</v>
          </cell>
          <cell r="P52">
            <v>9.6554416095951209E-2</v>
          </cell>
          <cell r="Q52">
            <v>0.52020865121890636</v>
          </cell>
        </row>
        <row r="54">
          <cell r="O54">
            <v>0.35826566729127624</v>
          </cell>
          <cell r="P54">
            <v>0.10847387049760567</v>
          </cell>
          <cell r="Q54">
            <v>0.533260462211118</v>
          </cell>
        </row>
        <row r="55">
          <cell r="O55">
            <v>0.49064438406725785</v>
          </cell>
          <cell r="P55">
            <v>0.103296252627262</v>
          </cell>
          <cell r="Q55">
            <v>0.40605936330548015</v>
          </cell>
        </row>
        <row r="56">
          <cell r="O56">
            <v>0.37355371900826445</v>
          </cell>
          <cell r="P56">
            <v>0.10690482537989869</v>
          </cell>
          <cell r="Q56">
            <v>0.51954145561183684</v>
          </cell>
        </row>
        <row r="59">
          <cell r="O59">
            <v>0.26921403081208117</v>
          </cell>
          <cell r="P59">
            <v>0.14979545652363138</v>
          </cell>
          <cell r="Q59">
            <v>0.58099051266428747</v>
          </cell>
        </row>
        <row r="60">
          <cell r="O60">
            <v>0.29972100438421684</v>
          </cell>
          <cell r="P60">
            <v>9.6612196094061423E-2</v>
          </cell>
          <cell r="Q60">
            <v>0.60366679952172164</v>
          </cell>
        </row>
        <row r="61">
          <cell r="O61">
            <v>0.2702138758476787</v>
          </cell>
          <cell r="P61">
            <v>0.1390565615917729</v>
          </cell>
          <cell r="Q61">
            <v>0.59072956256054854</v>
          </cell>
        </row>
        <row r="63">
          <cell r="O63">
            <v>0.2811908666582566</v>
          </cell>
          <cell r="P63">
            <v>0.13157562760186697</v>
          </cell>
          <cell r="Q63">
            <v>0.58723350573987643</v>
          </cell>
        </row>
        <row r="64">
          <cell r="O64">
            <v>0.3228734951647918</v>
          </cell>
          <cell r="P64">
            <v>0.13591211104532594</v>
          </cell>
          <cell r="Q64">
            <v>0.54121439378988223</v>
          </cell>
        </row>
        <row r="65">
          <cell r="O65">
            <v>0.35179382234443946</v>
          </cell>
          <cell r="P65">
            <v>0.12201828995331586</v>
          </cell>
          <cell r="Q65">
            <v>0.52618788770224467</v>
          </cell>
        </row>
        <row r="67">
          <cell r="O67">
            <v>0.26913909810277431</v>
          </cell>
          <cell r="P67">
            <v>0.13957479263990846</v>
          </cell>
          <cell r="Q67">
            <v>0.59128610925731717</v>
          </cell>
        </row>
        <row r="68">
          <cell r="O68">
            <v>0.25608831611863925</v>
          </cell>
          <cell r="P68">
            <v>0.15450582772671279</v>
          </cell>
          <cell r="Q68">
            <v>0.58940585615464802</v>
          </cell>
        </row>
        <row r="69">
          <cell r="O69">
            <v>0.25864191199097342</v>
          </cell>
          <cell r="P69">
            <v>9.6061134475330809E-2</v>
          </cell>
          <cell r="Q69">
            <v>0.64529695353369576</v>
          </cell>
        </row>
        <row r="71">
          <cell r="O71">
            <v>0.33132123068606689</v>
          </cell>
          <cell r="P71">
            <v>0.12752826703905581</v>
          </cell>
          <cell r="Q71">
            <v>0.54115050227487727</v>
          </cell>
        </row>
        <row r="72">
          <cell r="O72">
            <v>0.31582379070051758</v>
          </cell>
          <cell r="P72">
            <v>0.12266188516239458</v>
          </cell>
          <cell r="Q72">
            <v>0.56151432413708791</v>
          </cell>
        </row>
        <row r="73">
          <cell r="O73">
            <v>0.30189493676349982</v>
          </cell>
          <cell r="P73">
            <v>0.1297103638796564</v>
          </cell>
          <cell r="Q73">
            <v>0.56839469935684384</v>
          </cell>
        </row>
      </sheetData>
      <sheetData sheetId="2" refreshError="1"/>
      <sheetData sheetId="3">
        <row r="2">
          <cell r="G2" t="str">
            <v>Wareham DG</v>
          </cell>
          <cell r="H2">
            <v>23.74454078226255</v>
          </cell>
        </row>
        <row r="5">
          <cell r="E5">
            <v>10.104744924834883</v>
          </cell>
          <cell r="G5" t="str">
            <v>Wareham G</v>
          </cell>
          <cell r="H5">
            <v>9.4200546125787508</v>
          </cell>
        </row>
        <row r="6">
          <cell r="E6">
            <v>9.3761546988545401</v>
          </cell>
        </row>
        <row r="7">
          <cell r="E7">
            <v>8.7792642140468242</v>
          </cell>
        </row>
        <row r="8">
          <cell r="E8">
            <v>18.126598465473148</v>
          </cell>
        </row>
        <row r="9">
          <cell r="E9">
            <v>20.570020222446914</v>
          </cell>
        </row>
        <row r="10">
          <cell r="E10">
            <v>13.62271167048055</v>
          </cell>
        </row>
        <row r="12">
          <cell r="G12" t="str">
            <v>Arne</v>
          </cell>
          <cell r="H12">
            <v>23.091006524265026</v>
          </cell>
        </row>
        <row r="15">
          <cell r="E15">
            <v>6.3405797101449268</v>
          </cell>
          <cell r="G15" t="str">
            <v>Arne</v>
          </cell>
          <cell r="H15">
            <v>7.1497841516412635</v>
          </cell>
        </row>
        <row r="16">
          <cell r="E16">
            <v>7.11164518243391</v>
          </cell>
        </row>
        <row r="17">
          <cell r="E17">
            <v>7.9971275623449536</v>
          </cell>
        </row>
        <row r="18">
          <cell r="E18">
            <v>11.241740761889224</v>
          </cell>
        </row>
        <row r="19">
          <cell r="E19">
            <v>12.99667152069898</v>
          </cell>
        </row>
        <row r="20">
          <cell r="E20">
            <v>18.303937653814607</v>
          </cell>
        </row>
        <row r="22">
          <cell r="G22" t="str">
            <v>Holes Mid</v>
          </cell>
          <cell r="H22">
            <v>26.704660025463188</v>
          </cell>
        </row>
        <row r="25">
          <cell r="E25">
            <v>10.993696299814344</v>
          </cell>
          <cell r="G25" t="str">
            <v>Holes Mid</v>
          </cell>
          <cell r="H25">
            <v>11.618477258477503</v>
          </cell>
        </row>
        <row r="26">
          <cell r="E26">
            <v>11.180576055328302</v>
          </cell>
        </row>
        <row r="27">
          <cell r="E27">
            <v>12.681159420289855</v>
          </cell>
        </row>
        <row r="28">
          <cell r="E28">
            <v>16.709704539995197</v>
          </cell>
        </row>
        <row r="29">
          <cell r="E29">
            <v>19.471071550838754</v>
          </cell>
        </row>
        <row r="30">
          <cell r="E30">
            <v>21.27855563743552</v>
          </cell>
        </row>
        <row r="32">
          <cell r="G32" t="str">
            <v>Holes North</v>
          </cell>
          <cell r="H32">
            <v>37.832956982549433</v>
          </cell>
        </row>
        <row r="35">
          <cell r="E35">
            <v>21.693218860474726</v>
          </cell>
          <cell r="G35" t="str">
            <v>Holes North</v>
          </cell>
          <cell r="H35">
            <v>15.338331837312735</v>
          </cell>
        </row>
        <row r="36">
          <cell r="E36">
            <v>13.306202349062438</v>
          </cell>
        </row>
        <row r="37">
          <cell r="E37">
            <v>11.01557430240104</v>
          </cell>
          <cell r="S37">
            <v>0</v>
          </cell>
          <cell r="T37">
            <v>0</v>
          </cell>
        </row>
        <row r="38">
          <cell r="E38">
            <v>22.214066750140322</v>
          </cell>
          <cell r="S38">
            <v>1.44</v>
          </cell>
          <cell r="T38">
            <v>2.1999999999999999E-2</v>
          </cell>
        </row>
        <row r="39">
          <cell r="E39">
            <v>20.660591775748141</v>
          </cell>
          <cell r="S39">
            <v>2.88</v>
          </cell>
          <cell r="T39">
            <v>3.7999999999999999E-2</v>
          </cell>
        </row>
        <row r="40">
          <cell r="E40">
            <v>19.002774285838139</v>
          </cell>
          <cell r="S40">
            <v>5.78</v>
          </cell>
          <cell r="T40">
            <v>8.2000000000000003E-2</v>
          </cell>
        </row>
        <row r="42">
          <cell r="G42" t="str">
            <v>Holes South</v>
          </cell>
          <cell r="H42">
            <v>24.584008691865478</v>
          </cell>
          <cell r="S42">
            <v>0</v>
          </cell>
          <cell r="T42">
            <v>0</v>
          </cell>
        </row>
        <row r="43">
          <cell r="S43">
            <v>14.4</v>
          </cell>
          <cell r="T43">
            <v>0.189</v>
          </cell>
        </row>
        <row r="44">
          <cell r="S44">
            <v>28.8</v>
          </cell>
          <cell r="T44">
            <v>0.53600000000000003</v>
          </cell>
        </row>
        <row r="45">
          <cell r="S45">
            <v>58.8</v>
          </cell>
          <cell r="T45">
            <v>0.748</v>
          </cell>
        </row>
        <row r="46">
          <cell r="G46" t="str">
            <v>Holes South</v>
          </cell>
          <cell r="H46">
            <v>9.5009758724666469</v>
          </cell>
        </row>
        <row r="56">
          <cell r="G56" t="str">
            <v>Wareham</v>
          </cell>
          <cell r="H56">
            <v>34.106089168848378</v>
          </cell>
        </row>
        <row r="59">
          <cell r="E59">
            <v>15.399351072613234</v>
          </cell>
          <cell r="G59" t="str">
            <v>Wareham</v>
          </cell>
          <cell r="H59">
            <v>13.889737606056807</v>
          </cell>
          <cell r="S59">
            <v>0</v>
          </cell>
          <cell r="T59">
            <v>0</v>
          </cell>
        </row>
        <row r="60">
          <cell r="E60">
            <v>14.819480066167875</v>
          </cell>
          <cell r="S60">
            <v>14.4</v>
          </cell>
          <cell r="T60">
            <v>0.186</v>
          </cell>
        </row>
        <row r="61">
          <cell r="E61">
            <v>11.450381679389313</v>
          </cell>
          <cell r="S61">
            <v>28.8</v>
          </cell>
          <cell r="T61">
            <v>0.38100000000000001</v>
          </cell>
        </row>
        <row r="62">
          <cell r="E62">
            <v>25.443559290305135</v>
          </cell>
          <cell r="S62">
            <v>58.8</v>
          </cell>
          <cell r="T62">
            <v>0.77100000000000002</v>
          </cell>
        </row>
        <row r="63">
          <cell r="E63">
            <v>36.570652421349763</v>
          </cell>
        </row>
        <row r="64">
          <cell r="E64">
            <v>26.615581842549965</v>
          </cell>
          <cell r="S64">
            <v>0</v>
          </cell>
          <cell r="T64">
            <v>0</v>
          </cell>
        </row>
        <row r="65">
          <cell r="S65">
            <v>14.4</v>
          </cell>
          <cell r="T65">
            <v>0.19900000000000001</v>
          </cell>
        </row>
        <row r="66">
          <cell r="G66" t="str">
            <v>Arne</v>
          </cell>
          <cell r="H66">
            <v>27.747795462183344</v>
          </cell>
          <cell r="S66">
            <v>28.8</v>
          </cell>
          <cell r="T66">
            <v>0.40500000000000003</v>
          </cell>
        </row>
        <row r="67">
          <cell r="S67">
            <v>58.8</v>
          </cell>
          <cell r="T67">
            <v>0.81599999999999995</v>
          </cell>
        </row>
        <row r="69">
          <cell r="E69">
            <v>9.5370597309727376</v>
          </cell>
          <cell r="G69" t="str">
            <v>Arne</v>
          </cell>
          <cell r="H69">
            <v>10.016501516126938</v>
          </cell>
        </row>
        <row r="70">
          <cell r="E70">
            <v>11.253703950179682</v>
          </cell>
        </row>
        <row r="71">
          <cell r="E71">
            <v>9.2587408672283971</v>
          </cell>
        </row>
        <row r="72">
          <cell r="E72">
            <v>19.215595265722907</v>
          </cell>
        </row>
        <row r="73">
          <cell r="E73">
            <v>22.661870503597118</v>
          </cell>
        </row>
        <row r="74">
          <cell r="E74">
            <v>18.152045527756904</v>
          </cell>
        </row>
        <row r="76">
          <cell r="G76" t="str">
            <v>Holes Mid</v>
          </cell>
          <cell r="H76">
            <v>40.913942979734095</v>
          </cell>
        </row>
        <row r="79">
          <cell r="E79">
            <v>16.197835943045032</v>
          </cell>
          <cell r="G79" t="str">
            <v>Holes Mid</v>
          </cell>
          <cell r="H79">
            <v>15.939478078136519</v>
          </cell>
        </row>
        <row r="80">
          <cell r="E80">
            <v>16.362527666109585</v>
          </cell>
        </row>
        <row r="81">
          <cell r="E81">
            <v>15.258070625254936</v>
          </cell>
        </row>
        <row r="82">
          <cell r="E82">
            <v>31.234278964981733</v>
          </cell>
        </row>
        <row r="83">
          <cell r="E83">
            <v>36.057841494445476</v>
          </cell>
        </row>
        <row r="84">
          <cell r="E84">
            <v>22.889971293105312</v>
          </cell>
        </row>
        <row r="86">
          <cell r="G86" t="str">
            <v>Holes North</v>
          </cell>
          <cell r="H86">
            <v>35.631144754496439</v>
          </cell>
        </row>
        <row r="89">
          <cell r="E89">
            <v>12.007734852580365</v>
          </cell>
          <cell r="G89" t="str">
            <v>Holes North</v>
          </cell>
          <cell r="H89">
            <v>10.601290705484097</v>
          </cell>
        </row>
        <row r="90">
          <cell r="E90">
            <v>10.290681571228706</v>
          </cell>
        </row>
        <row r="91">
          <cell r="E91">
            <v>9.5054556926432152</v>
          </cell>
        </row>
        <row r="92">
          <cell r="E92">
            <v>22.620365246264523</v>
          </cell>
        </row>
        <row r="93">
          <cell r="E93">
            <v>24.446562520287301</v>
          </cell>
        </row>
        <row r="94">
          <cell r="E94">
            <v>23.435690472012634</v>
          </cell>
        </row>
        <row r="100">
          <cell r="E100">
            <v>10.590119843373017</v>
          </cell>
        </row>
        <row r="101">
          <cell r="E101">
            <v>11.261957677070248</v>
          </cell>
        </row>
        <row r="102">
          <cell r="E102">
            <v>10.084568178416403</v>
          </cell>
        </row>
        <row r="103">
          <cell r="E103">
            <v>18.747193533902109</v>
          </cell>
        </row>
        <row r="104">
          <cell r="E104">
            <v>17.043958936562252</v>
          </cell>
        </row>
        <row r="105">
          <cell r="E105">
            <v>16.7662693787351</v>
          </cell>
        </row>
        <row r="107">
          <cell r="S107">
            <v>0</v>
          </cell>
          <cell r="T107">
            <v>1E-3</v>
          </cell>
        </row>
        <row r="108">
          <cell r="S108">
            <v>14.4</v>
          </cell>
          <cell r="T108">
            <v>0.18</v>
          </cell>
        </row>
        <row r="109">
          <cell r="S109">
            <v>28.8</v>
          </cell>
          <cell r="T109">
            <v>0.377</v>
          </cell>
        </row>
        <row r="110">
          <cell r="E110">
            <v>8.6000720767945484</v>
          </cell>
          <cell r="S110">
            <v>58.8</v>
          </cell>
          <cell r="T110">
            <v>0.77500000000000002</v>
          </cell>
        </row>
        <row r="111">
          <cell r="E111">
            <v>13.041185077640277</v>
          </cell>
        </row>
        <row r="112">
          <cell r="E112">
            <v>11.935567343770215</v>
          </cell>
          <cell r="S112">
            <v>0</v>
          </cell>
          <cell r="T112">
            <v>0</v>
          </cell>
        </row>
        <row r="113">
          <cell r="E113">
            <v>20.175819730464685</v>
          </cell>
          <cell r="S113">
            <v>14.4</v>
          </cell>
          <cell r="T113">
            <v>0.187</v>
          </cell>
        </row>
        <row r="114">
          <cell r="E114">
            <v>21.381835176818818</v>
          </cell>
          <cell r="S114">
            <v>28.8</v>
          </cell>
          <cell r="T114">
            <v>0.39100000000000001</v>
          </cell>
        </row>
        <row r="115">
          <cell r="E115">
            <v>19.608645233809753</v>
          </cell>
          <cell r="S115">
            <v>58.8</v>
          </cell>
          <cell r="T115">
            <v>0.80800000000000005</v>
          </cell>
        </row>
        <row r="120">
          <cell r="E120">
            <v>9.6775242886884101</v>
          </cell>
        </row>
        <row r="121">
          <cell r="E121">
            <v>13.987566607460037</v>
          </cell>
        </row>
        <row r="122">
          <cell r="E122">
            <v>11.669286035024697</v>
          </cell>
        </row>
        <row r="123">
          <cell r="E123">
            <v>35.640118585566348</v>
          </cell>
        </row>
        <row r="124">
          <cell r="E124">
            <v>27.036572860886416</v>
          </cell>
        </row>
        <row r="125">
          <cell r="E125">
            <v>25.796262174256384</v>
          </cell>
        </row>
        <row r="130">
          <cell r="E130">
            <v>6.1843959696249406</v>
          </cell>
        </row>
        <row r="131">
          <cell r="E131">
            <v>9.3244384760337038</v>
          </cell>
        </row>
        <row r="132">
          <cell r="E132">
            <v>6.4118588141185873</v>
          </cell>
        </row>
        <row r="133">
          <cell r="E133">
            <v>15.24802195352984</v>
          </cell>
        </row>
        <row r="134">
          <cell r="E134">
            <v>15.293787363345109</v>
          </cell>
        </row>
        <row r="135">
          <cell r="E135">
            <v>14.271331487540905</v>
          </cell>
        </row>
        <row r="139">
          <cell r="T139">
            <v>0</v>
          </cell>
          <cell r="U139">
            <v>0</v>
          </cell>
        </row>
        <row r="140">
          <cell r="T140">
            <v>14.4</v>
          </cell>
          <cell r="U140">
            <v>0.17899999999999999</v>
          </cell>
        </row>
        <row r="141">
          <cell r="E141">
            <v>8.3373216150365472</v>
          </cell>
          <cell r="T141">
            <v>28.8</v>
          </cell>
          <cell r="U141">
            <v>0.36899999999999999</v>
          </cell>
        </row>
        <row r="142">
          <cell r="E142">
            <v>6.2876002673796796</v>
          </cell>
          <cell r="T142">
            <v>58.8</v>
          </cell>
          <cell r="U142">
            <v>0.81799999999999995</v>
          </cell>
        </row>
        <row r="143">
          <cell r="E143">
            <v>7.2169081848903165</v>
          </cell>
        </row>
        <row r="144">
          <cell r="E144">
            <v>12.760416666666666</v>
          </cell>
        </row>
        <row r="145">
          <cell r="E145">
            <v>16.584501986311203</v>
          </cell>
        </row>
        <row r="146">
          <cell r="E146">
            <v>17.759479824987849</v>
          </cell>
        </row>
        <row r="151">
          <cell r="E151">
            <v>13.829597372929758</v>
          </cell>
        </row>
        <row r="152">
          <cell r="E152">
            <v>11.089295046745255</v>
          </cell>
        </row>
        <row r="153">
          <cell r="E153">
            <v>10.988372093023257</v>
          </cell>
        </row>
        <row r="154">
          <cell r="E154">
            <v>15.505336483623921</v>
          </cell>
        </row>
        <row r="155">
          <cell r="E155">
            <v>18.159371736860422</v>
          </cell>
        </row>
        <row r="156">
          <cell r="E156">
            <v>22.566111014138599</v>
          </cell>
        </row>
        <row r="161">
          <cell r="E161">
            <v>11.27342529932327</v>
          </cell>
        </row>
        <row r="162">
          <cell r="E162">
            <v>10.080293244894397</v>
          </cell>
        </row>
        <row r="163">
          <cell r="E163">
            <v>10.528074866310162</v>
          </cell>
        </row>
        <row r="164">
          <cell r="E164">
            <v>15.876139188069592</v>
          </cell>
        </row>
        <row r="165">
          <cell r="E165">
            <v>21.63461538461538</v>
          </cell>
        </row>
        <row r="166">
          <cell r="E166">
            <v>19.994936597393448</v>
          </cell>
        </row>
        <row r="171">
          <cell r="E171">
            <v>10.948787409700723</v>
          </cell>
        </row>
        <row r="172">
          <cell r="E172">
            <v>14.693027560674624</v>
          </cell>
        </row>
        <row r="173">
          <cell r="E173">
            <v>11.898166800966962</v>
          </cell>
        </row>
        <row r="174">
          <cell r="E174">
            <v>24.842860531309302</v>
          </cell>
        </row>
        <row r="175">
          <cell r="E175">
            <v>29.377556605404166</v>
          </cell>
        </row>
        <row r="176">
          <cell r="E176">
            <v>29.40814613246874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workbookViewId="0">
      <selection activeCell="H18" sqref="H18"/>
    </sheetView>
  </sheetViews>
  <sheetFormatPr baseColWidth="10" defaultRowHeight="15" x14ac:dyDescent="0"/>
  <cols>
    <col min="1" max="1" width="10.83203125" style="7"/>
    <col min="2" max="2" width="18.33203125" bestFit="1" customWidth="1"/>
    <col min="3" max="3" width="14.1640625" bestFit="1" customWidth="1"/>
    <col min="8" max="9" width="23.1640625" bestFit="1" customWidth="1"/>
    <col min="11" max="11" width="12.33203125" bestFit="1" customWidth="1"/>
  </cols>
  <sheetData>
    <row r="1" spans="1:4">
      <c r="A1" s="7" t="s">
        <v>243</v>
      </c>
      <c r="B1" t="s">
        <v>230</v>
      </c>
    </row>
    <row r="2" spans="1:4">
      <c r="A2" s="7">
        <v>1</v>
      </c>
      <c r="B2" t="s">
        <v>231</v>
      </c>
      <c r="D2" s="1"/>
    </row>
    <row r="3" spans="1:4">
      <c r="A3" s="7">
        <v>2</v>
      </c>
      <c r="B3" t="s">
        <v>232</v>
      </c>
      <c r="D3" s="1"/>
    </row>
    <row r="4" spans="1:4">
      <c r="A4" s="7">
        <v>3</v>
      </c>
      <c r="B4" t="s">
        <v>233</v>
      </c>
    </row>
    <row r="5" spans="1:4">
      <c r="A5" s="7">
        <v>4</v>
      </c>
      <c r="B5" t="s">
        <v>234</v>
      </c>
      <c r="D5" s="1"/>
    </row>
    <row r="6" spans="1:4">
      <c r="D6" s="1"/>
    </row>
    <row r="7" spans="1:4">
      <c r="A7" s="7" t="s">
        <v>236</v>
      </c>
      <c r="B7" t="s">
        <v>240</v>
      </c>
    </row>
    <row r="8" spans="1:4">
      <c r="A8" s="7" t="s">
        <v>237</v>
      </c>
      <c r="B8" t="s">
        <v>1</v>
      </c>
    </row>
    <row r="9" spans="1:4">
      <c r="A9" s="7" t="s">
        <v>239</v>
      </c>
      <c r="B9" t="s">
        <v>241</v>
      </c>
    </row>
    <row r="10" spans="1:4">
      <c r="A10" s="7" t="s">
        <v>238</v>
      </c>
      <c r="B10" t="s">
        <v>242</v>
      </c>
    </row>
    <row r="12" spans="1:4">
      <c r="A12" s="7" t="s">
        <v>235</v>
      </c>
      <c r="B12" t="s">
        <v>244</v>
      </c>
      <c r="D12" s="1"/>
    </row>
    <row r="13" spans="1:4">
      <c r="D13" s="1"/>
    </row>
    <row r="14" spans="1:4">
      <c r="A14" s="7" t="s">
        <v>245</v>
      </c>
      <c r="B14" t="s">
        <v>246</v>
      </c>
      <c r="D14" s="1"/>
    </row>
    <row r="15" spans="1:4">
      <c r="D15" s="1"/>
    </row>
    <row r="20" spans="4:4">
      <c r="D20" s="1"/>
    </row>
    <row r="23" spans="4:4">
      <c r="D23" s="1"/>
    </row>
    <row r="27" spans="4:4">
      <c r="D27" s="1"/>
    </row>
    <row r="28" spans="4:4">
      <c r="D28" s="1"/>
    </row>
    <row r="31" spans="4:4">
      <c r="D31" s="1"/>
    </row>
    <row r="33" spans="4:4">
      <c r="D33" s="1"/>
    </row>
    <row r="35" spans="4:4">
      <c r="D35" s="1"/>
    </row>
    <row r="36" spans="4:4">
      <c r="D36" s="1"/>
    </row>
    <row r="37" spans="4:4">
      <c r="D37" s="1"/>
    </row>
    <row r="38" spans="4:4">
      <c r="D38" s="1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3"/>
  <sheetViews>
    <sheetView tabSelected="1" topLeftCell="A49" workbookViewId="0">
      <selection activeCell="O6" sqref="O6"/>
    </sheetView>
  </sheetViews>
  <sheetFormatPr baseColWidth="10" defaultRowHeight="15" x14ac:dyDescent="0"/>
  <cols>
    <col min="11" max="11" width="12.5" bestFit="1" customWidth="1"/>
  </cols>
  <sheetData>
    <row r="1" spans="1:22">
      <c r="A1" s="8" t="s">
        <v>5</v>
      </c>
      <c r="B1" s="8"/>
      <c r="C1" s="8" t="s">
        <v>6</v>
      </c>
      <c r="D1" s="8"/>
      <c r="E1" s="8" t="s">
        <v>253</v>
      </c>
      <c r="F1" s="8"/>
      <c r="G1" s="8" t="s">
        <v>254</v>
      </c>
      <c r="H1" s="8"/>
      <c r="I1" s="8" t="s">
        <v>255</v>
      </c>
      <c r="J1" s="8"/>
      <c r="K1" s="8" t="s">
        <v>256</v>
      </c>
      <c r="L1" s="8"/>
      <c r="O1" s="2" t="s">
        <v>7</v>
      </c>
      <c r="P1" s="2" t="s">
        <v>8</v>
      </c>
      <c r="Q1" s="2" t="s">
        <v>9</v>
      </c>
      <c r="R1" s="2"/>
      <c r="T1" s="2"/>
    </row>
    <row r="2" spans="1:22">
      <c r="A2" t="s">
        <v>10</v>
      </c>
      <c r="B2" t="s">
        <v>11</v>
      </c>
      <c r="C2" t="s">
        <v>12</v>
      </c>
      <c r="D2" t="s">
        <v>13</v>
      </c>
      <c r="E2" t="s">
        <v>12</v>
      </c>
      <c r="F2" t="s">
        <v>13</v>
      </c>
      <c r="G2" t="s">
        <v>12</v>
      </c>
      <c r="H2" t="s">
        <v>13</v>
      </c>
      <c r="I2" t="s">
        <v>12</v>
      </c>
      <c r="J2" t="s">
        <v>13</v>
      </c>
      <c r="K2" t="s">
        <v>12</v>
      </c>
      <c r="L2" t="s">
        <v>13</v>
      </c>
      <c r="N2" t="s">
        <v>14</v>
      </c>
    </row>
    <row r="3" spans="1:22">
      <c r="D3" s="3"/>
      <c r="F3" s="3"/>
      <c r="H3" s="3"/>
      <c r="J3" s="3"/>
      <c r="L3" s="3"/>
      <c r="O3" s="3"/>
      <c r="P3" s="3"/>
      <c r="Q3" s="3"/>
      <c r="R3" s="3"/>
      <c r="T3" s="3"/>
    </row>
    <row r="4" spans="1:22">
      <c r="D4" s="3"/>
      <c r="F4" s="3"/>
      <c r="H4" s="3"/>
      <c r="J4" s="3"/>
      <c r="L4" s="3"/>
      <c r="O4" s="3"/>
      <c r="P4" s="3"/>
      <c r="Q4" s="3"/>
      <c r="R4" s="3"/>
      <c r="S4" s="3"/>
      <c r="T4" s="3"/>
    </row>
    <row r="5" spans="1:22">
      <c r="D5" s="3"/>
      <c r="F5" s="3"/>
      <c r="H5" s="3"/>
      <c r="J5" s="3"/>
      <c r="L5" s="3"/>
      <c r="O5" s="3"/>
      <c r="P5" s="3"/>
      <c r="Q5" s="3"/>
      <c r="R5" s="3"/>
      <c r="S5" s="3"/>
      <c r="T5" s="3"/>
    </row>
    <row r="6" spans="1:22">
      <c r="D6" s="3"/>
      <c r="F6" s="3"/>
      <c r="H6" s="3"/>
      <c r="J6" s="3"/>
      <c r="L6" s="3"/>
      <c r="O6" s="3"/>
      <c r="P6" s="3"/>
      <c r="Q6" s="3"/>
      <c r="R6" s="3"/>
      <c r="S6" s="3"/>
      <c r="T6" s="3"/>
    </row>
    <row r="7" spans="1:22">
      <c r="D7" s="3"/>
      <c r="F7" s="3"/>
      <c r="H7" s="3"/>
      <c r="J7" s="3"/>
      <c r="L7" s="3"/>
      <c r="O7" s="3"/>
      <c r="P7" s="3"/>
      <c r="Q7" s="3"/>
      <c r="R7" s="3"/>
      <c r="S7" s="3"/>
      <c r="T7" s="3"/>
    </row>
    <row r="8" spans="1:22">
      <c r="A8" t="s">
        <v>15</v>
      </c>
      <c r="B8">
        <v>9</v>
      </c>
      <c r="C8">
        <v>128.80699999999999</v>
      </c>
      <c r="D8" s="3">
        <f t="shared" ref="D8:D10" si="0">SUM(C8/B8)</f>
        <v>14.311888888888888</v>
      </c>
      <c r="E8">
        <v>6.9729999999999999</v>
      </c>
      <c r="F8" s="3">
        <f t="shared" ref="F8:F10" si="1">SUM(E8/B8)</f>
        <v>0.77477777777777779</v>
      </c>
      <c r="G8">
        <v>2.862000000000001</v>
      </c>
      <c r="H8" s="3">
        <f t="shared" ref="H8:H10" si="2">SUM(G8/B8)</f>
        <v>0.31800000000000012</v>
      </c>
      <c r="I8">
        <v>12.302</v>
      </c>
      <c r="J8" s="3">
        <f t="shared" ref="J8:J10" si="3">SUM(I8/B8)</f>
        <v>1.3668888888888888</v>
      </c>
      <c r="K8">
        <f t="shared" ref="K8:L10" si="4">SUM(E8+G8+I8)</f>
        <v>22.137</v>
      </c>
      <c r="L8" s="3">
        <f t="shared" si="4"/>
        <v>2.4596666666666667</v>
      </c>
      <c r="N8">
        <f t="shared" ref="N8:N67" si="5">SUM(L8/D8)</f>
        <v>0.17186177769841704</v>
      </c>
      <c r="O8" s="3">
        <f>SUM(E8/K8)</f>
        <v>0.31499299814789716</v>
      </c>
      <c r="P8" s="3">
        <f>SUM(G8/K8)</f>
        <v>0.12928581108551299</v>
      </c>
      <c r="Q8" s="3">
        <f>SUM(I8/K8)</f>
        <v>0.55572119076658988</v>
      </c>
      <c r="R8" s="3"/>
      <c r="S8" s="3"/>
      <c r="T8" s="3"/>
    </row>
    <row r="9" spans="1:22">
      <c r="A9" t="s">
        <v>16</v>
      </c>
      <c r="B9">
        <v>10</v>
      </c>
      <c r="C9">
        <v>141.255</v>
      </c>
      <c r="D9" s="3">
        <f t="shared" si="0"/>
        <v>14.125499999999999</v>
      </c>
      <c r="E9">
        <v>5.9379999999999997</v>
      </c>
      <c r="F9" s="3">
        <f t="shared" si="1"/>
        <v>0.59379999999999999</v>
      </c>
      <c r="G9">
        <v>2.5420000000000007</v>
      </c>
      <c r="H9" s="3">
        <f t="shared" si="2"/>
        <v>0.25420000000000009</v>
      </c>
      <c r="I9">
        <v>14.817</v>
      </c>
      <c r="J9" s="3">
        <f t="shared" si="3"/>
        <v>1.4817</v>
      </c>
      <c r="K9">
        <f t="shared" si="4"/>
        <v>23.297000000000001</v>
      </c>
      <c r="L9" s="3">
        <f t="shared" si="4"/>
        <v>2.3296999999999999</v>
      </c>
      <c r="N9">
        <f t="shared" si="5"/>
        <v>0.16492867509114723</v>
      </c>
      <c r="O9" s="3">
        <f>SUM(E9/K9)</f>
        <v>0.25488260291024595</v>
      </c>
      <c r="P9" s="3">
        <f>SUM(G9/K9)</f>
        <v>0.1091127612997382</v>
      </c>
      <c r="Q9" s="3">
        <f>SUM(I9/K9)</f>
        <v>0.63600463579001587</v>
      </c>
      <c r="R9" s="3"/>
      <c r="S9" s="3"/>
      <c r="T9" s="3"/>
    </row>
    <row r="10" spans="1:22">
      <c r="A10" t="s">
        <v>17</v>
      </c>
      <c r="B10">
        <v>10</v>
      </c>
      <c r="C10">
        <v>154.702</v>
      </c>
      <c r="D10" s="3">
        <f t="shared" si="0"/>
        <v>15.4702</v>
      </c>
      <c r="E10">
        <v>7.6580000000000004</v>
      </c>
      <c r="F10" s="3">
        <f t="shared" si="1"/>
        <v>0.76580000000000004</v>
      </c>
      <c r="G10">
        <v>3.4769999999999994</v>
      </c>
      <c r="H10" s="3">
        <f t="shared" si="2"/>
        <v>0.34769999999999995</v>
      </c>
      <c r="I10">
        <v>14.998000000000001</v>
      </c>
      <c r="J10" s="3">
        <f t="shared" si="3"/>
        <v>1.4998</v>
      </c>
      <c r="K10">
        <f t="shared" si="4"/>
        <v>26.133000000000003</v>
      </c>
      <c r="L10" s="3">
        <f t="shared" si="4"/>
        <v>2.6132999999999997</v>
      </c>
      <c r="N10">
        <f t="shared" si="5"/>
        <v>0.1689247714961668</v>
      </c>
      <c r="O10" s="3">
        <f>SUM(E10/K10)</f>
        <v>0.29303945203382692</v>
      </c>
      <c r="P10" s="3">
        <f>SUM(G10/K10)</f>
        <v>0.13305016645620477</v>
      </c>
      <c r="Q10" s="3">
        <f>SUM(I10/K10)</f>
        <v>0.5739103815099682</v>
      </c>
      <c r="R10" s="3"/>
      <c r="S10" s="3"/>
      <c r="T10" s="3"/>
    </row>
    <row r="11" spans="1:22">
      <c r="D11" s="3"/>
      <c r="F11" s="3"/>
      <c r="H11" s="3"/>
      <c r="J11" s="3"/>
      <c r="L11" s="3"/>
      <c r="O11" s="3"/>
      <c r="P11" s="3"/>
      <c r="Q11" s="3"/>
      <c r="R11" s="3"/>
      <c r="S11" s="3"/>
      <c r="T11" s="3"/>
    </row>
    <row r="12" spans="1:22">
      <c r="A12" t="s">
        <v>18</v>
      </c>
      <c r="B12">
        <v>10</v>
      </c>
      <c r="C12">
        <v>126.39999999999999</v>
      </c>
      <c r="D12" s="3">
        <f>SUM(C12/B12)</f>
        <v>12.639999999999999</v>
      </c>
      <c r="E12">
        <v>6.2630000000000008</v>
      </c>
      <c r="F12" s="3">
        <f>SUM(E12/B12)</f>
        <v>0.62630000000000008</v>
      </c>
      <c r="G12">
        <v>2.6890000000000009</v>
      </c>
      <c r="H12" s="3">
        <f>SUM(G12/B12)</f>
        <v>0.26890000000000008</v>
      </c>
      <c r="I12">
        <v>9.7980000000000018</v>
      </c>
      <c r="J12" s="3">
        <f>SUM(I12/B12)</f>
        <v>0.97980000000000023</v>
      </c>
      <c r="K12">
        <f t="shared" ref="K12:L14" si="6">SUM(E12+G12+I12)</f>
        <v>18.750000000000004</v>
      </c>
      <c r="L12" s="3">
        <f t="shared" si="6"/>
        <v>1.8750000000000004</v>
      </c>
      <c r="N12">
        <f t="shared" si="5"/>
        <v>0.14833860759493675</v>
      </c>
      <c r="O12" s="3">
        <f>SUM(E12/K12)</f>
        <v>0.33402666666666664</v>
      </c>
      <c r="P12" s="3">
        <f>SUM(G12/K12)</f>
        <v>0.14341333333333336</v>
      </c>
      <c r="Q12" s="3">
        <f>SUM(I12/K12)</f>
        <v>0.52256000000000002</v>
      </c>
      <c r="R12" s="3"/>
      <c r="S12" s="3"/>
      <c r="T12" s="3"/>
    </row>
    <row r="13" spans="1:22">
      <c r="A13" t="s">
        <v>19</v>
      </c>
      <c r="B13">
        <v>10</v>
      </c>
      <c r="C13">
        <v>129.238</v>
      </c>
      <c r="D13" s="3">
        <f>SUM(C13/B13)</f>
        <v>12.9238</v>
      </c>
      <c r="E13">
        <v>4.29</v>
      </c>
      <c r="F13" s="3">
        <f>SUM(E13/B13)</f>
        <v>0.42899999999999999</v>
      </c>
      <c r="G13">
        <v>1.976</v>
      </c>
      <c r="H13" s="3">
        <f>SUM(G13/B13)</f>
        <v>0.1976</v>
      </c>
      <c r="I13">
        <v>10.029</v>
      </c>
      <c r="J13" s="3">
        <f>SUM(I13/B13)</f>
        <v>1.0028999999999999</v>
      </c>
      <c r="K13">
        <f t="shared" si="6"/>
        <v>16.295000000000002</v>
      </c>
      <c r="L13" s="3">
        <f t="shared" si="6"/>
        <v>1.6294999999999999</v>
      </c>
      <c r="N13">
        <f t="shared" si="5"/>
        <v>0.12608520713721971</v>
      </c>
      <c r="O13" s="3">
        <f>SUM(E13/K13)</f>
        <v>0.2632709420067505</v>
      </c>
      <c r="P13" s="3">
        <f>SUM(G13/K13)</f>
        <v>0.12126419146977599</v>
      </c>
      <c r="Q13" s="3">
        <f>SUM(I13/K13)</f>
        <v>0.61546486652347343</v>
      </c>
      <c r="R13" s="3"/>
      <c r="S13" s="3"/>
      <c r="T13" s="3"/>
    </row>
    <row r="14" spans="1:22">
      <c r="A14" t="s">
        <v>20</v>
      </c>
      <c r="B14">
        <v>10</v>
      </c>
      <c r="C14">
        <v>134.87199999999999</v>
      </c>
      <c r="D14" s="3">
        <f>SUM(C14/B14)</f>
        <v>13.487199999999998</v>
      </c>
      <c r="E14">
        <v>6.2290000000000001</v>
      </c>
      <c r="F14" s="3">
        <f>SUM(E14/B14)</f>
        <v>0.62290000000000001</v>
      </c>
      <c r="G14">
        <v>2.6770000000000005</v>
      </c>
      <c r="H14" s="3">
        <f>SUM(G14/B14)</f>
        <v>0.26770000000000005</v>
      </c>
      <c r="I14">
        <v>10.902000000000001</v>
      </c>
      <c r="J14" s="3">
        <f>SUM(I14/B14)</f>
        <v>1.0902000000000001</v>
      </c>
      <c r="K14">
        <f t="shared" si="6"/>
        <v>19.808</v>
      </c>
      <c r="L14" s="3">
        <f t="shared" si="6"/>
        <v>1.9808000000000001</v>
      </c>
      <c r="N14">
        <f t="shared" si="5"/>
        <v>0.14686517587045497</v>
      </c>
      <c r="O14" s="3">
        <f>SUM(E14/K14)</f>
        <v>0.31446890145395801</v>
      </c>
      <c r="P14" s="3">
        <f>SUM(G14/K14)</f>
        <v>0.13514741518578355</v>
      </c>
      <c r="Q14" s="3">
        <f>SUM(I14/K14)</f>
        <v>0.55038368336025856</v>
      </c>
      <c r="R14" s="3"/>
      <c r="S14" s="3"/>
      <c r="T14" s="3"/>
    </row>
    <row r="15" spans="1:22">
      <c r="D15" s="3"/>
      <c r="F15" s="3"/>
      <c r="H15" s="3"/>
      <c r="J15" s="3"/>
      <c r="L15" s="3"/>
      <c r="O15" s="3"/>
      <c r="P15" s="3"/>
      <c r="Q15" s="3"/>
      <c r="R15" s="3"/>
      <c r="S15" s="3"/>
      <c r="T15" s="3"/>
      <c r="U15" s="3"/>
      <c r="V15" s="3"/>
    </row>
    <row r="16" spans="1:22">
      <c r="A16" t="s">
        <v>21</v>
      </c>
      <c r="B16">
        <v>9</v>
      </c>
      <c r="C16">
        <v>117.45</v>
      </c>
      <c r="D16" s="3">
        <f>SUM(C16/B16)</f>
        <v>13.05</v>
      </c>
      <c r="E16">
        <v>5.7619999999999996</v>
      </c>
      <c r="F16" s="3">
        <f>SUM(E16/B16)</f>
        <v>0.64022222222222214</v>
      </c>
      <c r="G16">
        <v>2.6190000000000007</v>
      </c>
      <c r="H16" s="3">
        <f>SUM(G16/B16)</f>
        <v>0.29100000000000009</v>
      </c>
      <c r="I16">
        <v>9.8170000000000002</v>
      </c>
      <c r="J16" s="3">
        <f>SUM(I16/B16)</f>
        <v>1.0907777777777778</v>
      </c>
      <c r="K16">
        <f t="shared" ref="K16:L18" si="7">SUM(E16+G16+I16)</f>
        <v>18.198</v>
      </c>
      <c r="L16" s="3">
        <f t="shared" si="7"/>
        <v>2.0220000000000002</v>
      </c>
      <c r="N16">
        <f t="shared" si="5"/>
        <v>0.15494252873563219</v>
      </c>
      <c r="O16" s="3">
        <f>SUM(E16/K16)</f>
        <v>0.31662820090119792</v>
      </c>
      <c r="P16" s="3">
        <f>SUM(G16/K16)</f>
        <v>0.14391691394658757</v>
      </c>
      <c r="Q16" s="3">
        <f>SUM(I16/K16)</f>
        <v>0.53945488515221451</v>
      </c>
      <c r="R16" s="3"/>
      <c r="S16" s="3"/>
      <c r="T16" s="3"/>
    </row>
    <row r="17" spans="1:20">
      <c r="A17" t="s">
        <v>22</v>
      </c>
      <c r="B17">
        <v>9</v>
      </c>
      <c r="C17">
        <v>134.309</v>
      </c>
      <c r="D17" s="3">
        <f>SUM(C17/B17)</f>
        <v>14.923222222222222</v>
      </c>
      <c r="E17">
        <v>5.2760000000000007</v>
      </c>
      <c r="F17" s="3">
        <f>SUM(E17/B17)</f>
        <v>0.58622222222222231</v>
      </c>
      <c r="G17">
        <v>2.5949999999999998</v>
      </c>
      <c r="H17" s="3">
        <f>SUM(G17/B17)</f>
        <v>0.28833333333333333</v>
      </c>
      <c r="I17">
        <v>12.404</v>
      </c>
      <c r="J17" s="3">
        <f>SUM(I17/B17)</f>
        <v>1.3782222222222222</v>
      </c>
      <c r="K17">
        <f t="shared" si="7"/>
        <v>20.274999999999999</v>
      </c>
      <c r="L17" s="3">
        <f t="shared" si="7"/>
        <v>2.2527777777777778</v>
      </c>
      <c r="N17">
        <f t="shared" si="5"/>
        <v>0.15095786581688495</v>
      </c>
      <c r="O17" s="3">
        <f>SUM(E17/K17)</f>
        <v>0.26022194821208389</v>
      </c>
      <c r="P17" s="3">
        <f>SUM(G17/K17)</f>
        <v>0.12799013563501849</v>
      </c>
      <c r="Q17" s="3">
        <f>SUM(I17/K17)</f>
        <v>0.61178791615289774</v>
      </c>
      <c r="R17" s="3"/>
      <c r="S17" s="3"/>
      <c r="T17" s="3"/>
    </row>
    <row r="18" spans="1:20">
      <c r="A18" t="s">
        <v>23</v>
      </c>
      <c r="B18">
        <v>9</v>
      </c>
      <c r="C18">
        <v>127.29600000000001</v>
      </c>
      <c r="D18" s="3">
        <f>SUM(C18/B18)</f>
        <v>14.144</v>
      </c>
      <c r="E18">
        <v>5.319</v>
      </c>
      <c r="F18" s="3">
        <f>SUM(E18/B18)</f>
        <v>0.59099999999999997</v>
      </c>
      <c r="G18">
        <v>2.6459999999999999</v>
      </c>
      <c r="H18" s="3">
        <f>SUM(G18/B18)</f>
        <v>0.29399999999999998</v>
      </c>
      <c r="I18">
        <v>12.34</v>
      </c>
      <c r="J18" s="3">
        <f>SUM(I18/B18)</f>
        <v>1.3711111111111112</v>
      </c>
      <c r="K18">
        <f t="shared" si="7"/>
        <v>20.305</v>
      </c>
      <c r="L18" s="3">
        <f t="shared" si="7"/>
        <v>2.2561111111111112</v>
      </c>
      <c r="N18">
        <f t="shared" si="5"/>
        <v>0.15951011814982405</v>
      </c>
      <c r="O18" s="3">
        <f>SUM(E18/K18)</f>
        <v>0.26195518345235164</v>
      </c>
      <c r="P18" s="3">
        <f>SUM(G18/K18)</f>
        <v>0.13031273085446934</v>
      </c>
      <c r="Q18" s="3">
        <f>SUM(I18/K18)</f>
        <v>0.60773208569317905</v>
      </c>
      <c r="R18" s="3"/>
      <c r="S18" s="3"/>
      <c r="T18" s="3"/>
    </row>
    <row r="19" spans="1:20">
      <c r="O19" s="3"/>
      <c r="P19" s="3"/>
      <c r="Q19" s="3"/>
      <c r="R19" s="3"/>
      <c r="S19" s="3"/>
      <c r="T19" s="3"/>
    </row>
    <row r="20" spans="1:20">
      <c r="A20" t="s">
        <v>24</v>
      </c>
      <c r="B20">
        <v>6</v>
      </c>
      <c r="C20">
        <v>86.984999999999999</v>
      </c>
      <c r="D20" s="3">
        <f>SUM(C20/B20)</f>
        <v>14.4975</v>
      </c>
      <c r="E20">
        <v>3.7510000000000003</v>
      </c>
      <c r="F20" s="3">
        <f>SUM(E20/B20)</f>
        <v>0.62516666666666676</v>
      </c>
      <c r="G20">
        <v>1.7020000000000008</v>
      </c>
      <c r="H20" s="3">
        <f>SUM(G20/B20)</f>
        <v>0.28366666666666679</v>
      </c>
      <c r="I20">
        <v>6.8159999999999998</v>
      </c>
      <c r="J20" s="3">
        <f>SUM(I20/B20)</f>
        <v>1.1359999999999999</v>
      </c>
      <c r="K20">
        <f t="shared" ref="K20:L22" si="8">SUM(E20+G20+I20)</f>
        <v>12.269000000000002</v>
      </c>
      <c r="L20" s="3">
        <f t="shared" si="8"/>
        <v>2.0448333333333335</v>
      </c>
      <c r="N20">
        <f t="shared" si="5"/>
        <v>0.14104730700695522</v>
      </c>
      <c r="O20" s="3">
        <f>SUM(E20/K20)</f>
        <v>0.3057298883364577</v>
      </c>
      <c r="P20" s="3">
        <f>SUM(G20/K20)</f>
        <v>0.13872361235634531</v>
      </c>
      <c r="Q20" s="3">
        <f>SUM(I20/K20)</f>
        <v>0.55554649930719691</v>
      </c>
      <c r="R20" s="3"/>
      <c r="S20" s="3"/>
      <c r="T20" s="3"/>
    </row>
    <row r="21" spans="1:20">
      <c r="A21" t="s">
        <v>25</v>
      </c>
      <c r="B21">
        <v>8</v>
      </c>
      <c r="C21">
        <v>115.98200000000001</v>
      </c>
      <c r="D21" s="3">
        <f>SUM(C21/B21)</f>
        <v>14.497750000000002</v>
      </c>
      <c r="E21">
        <v>4.6559999999999997</v>
      </c>
      <c r="F21" s="3">
        <f>SUM(E21/B21)</f>
        <v>0.58199999999999996</v>
      </c>
      <c r="G21">
        <v>2.2090000000000005</v>
      </c>
      <c r="H21" s="3">
        <f>SUM(G21/B21)</f>
        <v>0.27612500000000006</v>
      </c>
      <c r="I21">
        <v>10.974</v>
      </c>
      <c r="J21" s="3">
        <f>SUM(I21/B21)</f>
        <v>1.37175</v>
      </c>
      <c r="K21">
        <f t="shared" si="8"/>
        <v>17.838999999999999</v>
      </c>
      <c r="L21" s="3">
        <f t="shared" si="8"/>
        <v>2.2298749999999998</v>
      </c>
      <c r="N21">
        <f t="shared" si="5"/>
        <v>0.1538083495714852</v>
      </c>
      <c r="O21" s="3">
        <f>SUM(E21/K21)</f>
        <v>0.26100117719603116</v>
      </c>
      <c r="P21" s="3">
        <f>SUM(G21/K21)</f>
        <v>0.12382981108806551</v>
      </c>
      <c r="Q21" s="3">
        <f>SUM(I21/K21)</f>
        <v>0.61516901171590344</v>
      </c>
      <c r="R21" s="3"/>
      <c r="S21" s="3"/>
      <c r="T21" s="3"/>
    </row>
    <row r="22" spans="1:20">
      <c r="A22" t="s">
        <v>26</v>
      </c>
      <c r="B22">
        <v>7</v>
      </c>
      <c r="C22">
        <v>89.332000000000008</v>
      </c>
      <c r="D22" s="3">
        <f>SUM(C22/B22)</f>
        <v>12.761714285714287</v>
      </c>
      <c r="E22">
        <v>3.569</v>
      </c>
      <c r="F22" s="3">
        <f>SUM(E22/B22)</f>
        <v>0.5098571428571429</v>
      </c>
      <c r="G22">
        <v>1.9050000000000002</v>
      </c>
      <c r="H22" s="3">
        <f>SUM(G22/B22)</f>
        <v>0.27214285714285719</v>
      </c>
      <c r="I22">
        <v>7.6070000000000002</v>
      </c>
      <c r="J22" s="3">
        <f>SUM(I22/B22)</f>
        <v>1.0867142857142857</v>
      </c>
      <c r="K22">
        <f t="shared" si="8"/>
        <v>13.081</v>
      </c>
      <c r="L22" s="3">
        <f t="shared" si="8"/>
        <v>1.8687142857142858</v>
      </c>
      <c r="N22">
        <f t="shared" si="5"/>
        <v>0.14643129001925401</v>
      </c>
      <c r="O22" s="3">
        <f>SUM(E22/K22)</f>
        <v>0.2728384680070331</v>
      </c>
      <c r="P22" s="3">
        <f>SUM(G22/K22)</f>
        <v>0.14563106796116507</v>
      </c>
      <c r="Q22" s="3">
        <f>SUM(I22/K22)</f>
        <v>0.58153046403180186</v>
      </c>
      <c r="R22" s="3"/>
      <c r="S22" s="3"/>
      <c r="T22" s="3"/>
    </row>
    <row r="23" spans="1:20">
      <c r="L23" s="3"/>
      <c r="O23" s="3"/>
      <c r="P23" s="3"/>
      <c r="Q23" s="3"/>
      <c r="R23" s="3"/>
      <c r="S23" s="3"/>
      <c r="T23" s="3"/>
    </row>
    <row r="24" spans="1:20">
      <c r="L24" s="3"/>
      <c r="O24" s="3"/>
      <c r="P24" s="3"/>
      <c r="Q24" s="3"/>
      <c r="R24" s="3"/>
      <c r="S24" s="3"/>
      <c r="T24" s="3"/>
    </row>
    <row r="25" spans="1:20">
      <c r="A25" t="s">
        <v>27</v>
      </c>
      <c r="B25">
        <v>10</v>
      </c>
      <c r="C25" s="3">
        <v>143.95599999999999</v>
      </c>
      <c r="D25" s="3">
        <f>SUM(C25/B25)</f>
        <v>14.395599999999998</v>
      </c>
      <c r="E25" s="3">
        <v>8.0440000000000005</v>
      </c>
      <c r="F25" s="3">
        <f>SUM(E25/B25)</f>
        <v>0.8044</v>
      </c>
      <c r="G25" s="3">
        <v>2.8720000000000008</v>
      </c>
      <c r="H25" s="3">
        <f>SUM(G25/B25)</f>
        <v>0.28720000000000007</v>
      </c>
      <c r="I25" s="3">
        <v>13.983999999999998</v>
      </c>
      <c r="J25" s="3">
        <f>SUM(I25/B25)</f>
        <v>1.3983999999999999</v>
      </c>
      <c r="K25">
        <f t="shared" ref="K25:L27" si="9">SUM(E25+G25+I25)</f>
        <v>24.9</v>
      </c>
      <c r="L25" s="3">
        <f t="shared" si="9"/>
        <v>2.4900000000000002</v>
      </c>
      <c r="N25">
        <f t="shared" si="5"/>
        <v>0.17296951846397515</v>
      </c>
      <c r="O25" s="3">
        <f>SUM(E25/K25)</f>
        <v>0.32305220883534141</v>
      </c>
      <c r="P25" s="3">
        <f>SUM(G25/K25)</f>
        <v>0.11534136546184742</v>
      </c>
      <c r="Q25" s="3">
        <f>SUM(I25/K25)</f>
        <v>0.56160642570281116</v>
      </c>
      <c r="R25" s="3"/>
      <c r="S25" s="3"/>
      <c r="T25" s="3"/>
    </row>
    <row r="26" spans="1:20">
      <c r="A26" t="s">
        <v>28</v>
      </c>
      <c r="B26">
        <v>10</v>
      </c>
      <c r="C26" s="3">
        <v>144.57900000000001</v>
      </c>
      <c r="D26" s="3">
        <f>SUM(C26/B26)</f>
        <v>14.4579</v>
      </c>
      <c r="E26" s="3">
        <v>8.0599999999999987</v>
      </c>
      <c r="F26" s="3">
        <f>SUM(E26/B26)</f>
        <v>0.80599999999999983</v>
      </c>
      <c r="G26" s="3">
        <v>3.1019999999999994</v>
      </c>
      <c r="H26" s="3">
        <f>SUM(G26/B26)</f>
        <v>0.31019999999999992</v>
      </c>
      <c r="I26" s="3">
        <v>14.119</v>
      </c>
      <c r="J26" s="3">
        <f>SUM(I26/B26)</f>
        <v>1.4118999999999999</v>
      </c>
      <c r="K26">
        <f t="shared" si="9"/>
        <v>25.280999999999999</v>
      </c>
      <c r="L26" s="3">
        <f t="shared" si="9"/>
        <v>2.5280999999999993</v>
      </c>
      <c r="N26">
        <f t="shared" si="5"/>
        <v>0.17485941941775771</v>
      </c>
      <c r="O26" s="3">
        <f>SUM(E26/K26)</f>
        <v>0.31881650251176769</v>
      </c>
      <c r="P26" s="3">
        <f>SUM(G26/K26)</f>
        <v>0.1227008425299632</v>
      </c>
      <c r="Q26" s="3">
        <f>SUM(I26/K26)</f>
        <v>0.5584826549582691</v>
      </c>
      <c r="R26" s="3"/>
      <c r="S26" s="3"/>
      <c r="T26" s="3"/>
    </row>
    <row r="27" spans="1:20">
      <c r="A27" t="s">
        <v>29</v>
      </c>
      <c r="B27">
        <v>10</v>
      </c>
      <c r="C27" s="3">
        <v>148.82399999999998</v>
      </c>
      <c r="D27" s="3">
        <f>SUM(C27/B27)</f>
        <v>14.882399999999999</v>
      </c>
      <c r="E27" s="3">
        <v>8.9429999999999978</v>
      </c>
      <c r="F27" s="3">
        <f>SUM(E27/B27)</f>
        <v>0.89429999999999976</v>
      </c>
      <c r="G27" s="3">
        <v>3.2009999999999996</v>
      </c>
      <c r="H27" s="3">
        <f>SUM(G27/B27)</f>
        <v>0.32009999999999994</v>
      </c>
      <c r="I27" s="3">
        <v>14.355</v>
      </c>
      <c r="J27" s="3">
        <f>SUM(I27/B27)</f>
        <v>1.4355</v>
      </c>
      <c r="K27">
        <f t="shared" si="9"/>
        <v>26.498999999999999</v>
      </c>
      <c r="L27" s="3">
        <f t="shared" si="9"/>
        <v>2.6498999999999997</v>
      </c>
      <c r="N27">
        <f t="shared" si="5"/>
        <v>0.17805595871633606</v>
      </c>
      <c r="O27" s="3">
        <f>SUM(E27/K27)</f>
        <v>0.33748443337484429</v>
      </c>
      <c r="P27" s="3">
        <f>SUM(G27/K27)</f>
        <v>0.12079701120797011</v>
      </c>
      <c r="Q27" s="3">
        <f>SUM(I27/K27)</f>
        <v>0.54171855541718561</v>
      </c>
      <c r="R27" s="3"/>
      <c r="S27" s="3"/>
      <c r="T27" s="3"/>
    </row>
    <row r="28" spans="1:20">
      <c r="C28" s="3"/>
      <c r="D28" s="3"/>
      <c r="E28" s="3"/>
      <c r="F28" s="3"/>
      <c r="G28" s="3"/>
      <c r="H28" s="3"/>
      <c r="I28" s="3"/>
      <c r="J28" s="3"/>
      <c r="L28" s="3"/>
      <c r="O28" s="3"/>
      <c r="P28" s="3"/>
      <c r="Q28" s="3"/>
      <c r="R28" s="3"/>
      <c r="S28" s="3"/>
      <c r="T28" s="3"/>
    </row>
    <row r="29" spans="1:20">
      <c r="A29" t="s">
        <v>30</v>
      </c>
      <c r="B29">
        <v>10</v>
      </c>
      <c r="C29" s="3">
        <v>96.033999999999992</v>
      </c>
      <c r="D29" s="3">
        <f>SUM(C29/B29)</f>
        <v>9.6033999999999988</v>
      </c>
      <c r="E29" s="3">
        <v>4.0759999999999996</v>
      </c>
      <c r="F29" s="3">
        <f>SUM(E29/B29)</f>
        <v>0.40759999999999996</v>
      </c>
      <c r="G29" s="3">
        <v>2.1130000000000004</v>
      </c>
      <c r="H29" s="3">
        <f>SUM(G29/B29)</f>
        <v>0.21130000000000004</v>
      </c>
      <c r="I29" s="3">
        <v>7.9590000000000005</v>
      </c>
      <c r="J29" s="3">
        <f>SUM(I29/B29)</f>
        <v>0.79590000000000005</v>
      </c>
      <c r="K29">
        <f t="shared" ref="K29:L31" si="10">SUM(E29+G29+I29)</f>
        <v>14.148</v>
      </c>
      <c r="L29" s="3">
        <f t="shared" si="10"/>
        <v>1.4148000000000001</v>
      </c>
      <c r="N29">
        <f t="shared" si="5"/>
        <v>0.14732282316679512</v>
      </c>
      <c r="O29" s="3">
        <f>SUM(E29/K29)</f>
        <v>0.28809725756290638</v>
      </c>
      <c r="P29" s="3">
        <f>SUM(G29/K29)</f>
        <v>0.14934973141080016</v>
      </c>
      <c r="Q29" s="3">
        <f>SUM(I29/K29)</f>
        <v>0.56255301102629351</v>
      </c>
      <c r="R29" s="3"/>
      <c r="S29" s="3"/>
      <c r="T29" s="3"/>
    </row>
    <row r="30" spans="1:20">
      <c r="A30" t="s">
        <v>31</v>
      </c>
      <c r="B30">
        <v>10</v>
      </c>
      <c r="C30" s="3">
        <v>97.38300000000001</v>
      </c>
      <c r="D30" s="3">
        <f>SUM(C30/B30)</f>
        <v>9.7383000000000006</v>
      </c>
      <c r="E30" s="3">
        <v>4.55</v>
      </c>
      <c r="F30" s="3">
        <f>SUM(E30/B30)</f>
        <v>0.45499999999999996</v>
      </c>
      <c r="G30" s="3">
        <v>2.008</v>
      </c>
      <c r="H30" s="3">
        <f>SUM(G30/B30)</f>
        <v>0.20080000000000001</v>
      </c>
      <c r="I30" s="3">
        <v>7.8259999999999996</v>
      </c>
      <c r="J30" s="3">
        <f>SUM(I30/B30)</f>
        <v>0.78259999999999996</v>
      </c>
      <c r="K30">
        <f t="shared" si="10"/>
        <v>14.384</v>
      </c>
      <c r="L30" s="3">
        <f t="shared" si="10"/>
        <v>1.4383999999999999</v>
      </c>
      <c r="N30">
        <f t="shared" si="5"/>
        <v>0.14770545167020935</v>
      </c>
      <c r="O30" s="3">
        <f>SUM(E30/K30)</f>
        <v>0.31632369299221352</v>
      </c>
      <c r="P30" s="3">
        <f>SUM(G30/K30)</f>
        <v>0.13959955506117908</v>
      </c>
      <c r="Q30" s="3">
        <f>SUM(I30/K30)</f>
        <v>0.54407675194660732</v>
      </c>
      <c r="R30" s="3"/>
      <c r="S30" s="3"/>
      <c r="T30" s="3"/>
    </row>
    <row r="31" spans="1:20">
      <c r="A31" t="s">
        <v>32</v>
      </c>
      <c r="B31">
        <v>10</v>
      </c>
      <c r="C31" s="3">
        <v>101.52100000000002</v>
      </c>
      <c r="D31" s="3">
        <f>SUM(C31/B31)</f>
        <v>10.152100000000001</v>
      </c>
      <c r="E31" s="3">
        <v>4.492</v>
      </c>
      <c r="F31" s="3">
        <f>SUM(E31/B31)</f>
        <v>0.44919999999999999</v>
      </c>
      <c r="G31" s="3">
        <v>2.2879999999999994</v>
      </c>
      <c r="H31" s="3">
        <f>SUM(G31/B31)</f>
        <v>0.22879999999999995</v>
      </c>
      <c r="I31" s="3">
        <v>7.7760000000000007</v>
      </c>
      <c r="J31" s="3">
        <f>SUM(I31/B31)</f>
        <v>0.77760000000000007</v>
      </c>
      <c r="K31">
        <f t="shared" si="10"/>
        <v>14.556000000000001</v>
      </c>
      <c r="L31" s="3">
        <f t="shared" si="10"/>
        <v>1.4556</v>
      </c>
      <c r="N31">
        <f t="shared" si="5"/>
        <v>0.14337920233252233</v>
      </c>
      <c r="O31" s="3">
        <f>SUM(E31/K31)</f>
        <v>0.30860126408353944</v>
      </c>
      <c r="P31" s="3">
        <f>SUM(G31/K31)</f>
        <v>0.15718604012091228</v>
      </c>
      <c r="Q31" s="3">
        <f>SUM(I31/K31)</f>
        <v>0.5342126957955482</v>
      </c>
      <c r="R31" s="3"/>
      <c r="S31" s="3"/>
      <c r="T31" s="3"/>
    </row>
    <row r="32" spans="1:20">
      <c r="C32" s="3"/>
      <c r="D32" s="3"/>
      <c r="E32" s="3"/>
      <c r="F32" s="3"/>
      <c r="G32" s="3"/>
      <c r="H32" s="3"/>
      <c r="I32" s="3"/>
      <c r="J32" s="3"/>
      <c r="L32" s="3"/>
      <c r="O32" s="3"/>
      <c r="P32" s="3"/>
      <c r="Q32" s="3"/>
      <c r="R32" s="3"/>
      <c r="S32" s="3"/>
      <c r="T32" s="3"/>
    </row>
    <row r="33" spans="1:20">
      <c r="A33" t="s">
        <v>33</v>
      </c>
      <c r="B33">
        <v>9</v>
      </c>
      <c r="C33" s="3">
        <v>154.102</v>
      </c>
      <c r="D33" s="3">
        <f>SUM(C33/B33)</f>
        <v>17.122444444444444</v>
      </c>
      <c r="E33" s="3">
        <v>6.9370000000000003</v>
      </c>
      <c r="F33" s="3">
        <f>SUM(E33/B33)</f>
        <v>0.77077777777777778</v>
      </c>
      <c r="G33" s="3">
        <v>3.2570000000000006</v>
      </c>
      <c r="H33" s="3">
        <f>SUM(G33/B33)</f>
        <v>0.36188888888888893</v>
      </c>
      <c r="I33" s="3">
        <v>13.561999999999998</v>
      </c>
      <c r="J33" s="3">
        <f>SUM(I33/B33)</f>
        <v>1.5068888888888887</v>
      </c>
      <c r="K33">
        <f t="shared" ref="K33:L35" si="11">SUM(E33+G33+I33)</f>
        <v>23.756</v>
      </c>
      <c r="L33" s="3">
        <f t="shared" si="11"/>
        <v>2.6395555555555554</v>
      </c>
      <c r="N33">
        <f t="shared" si="5"/>
        <v>0.15415763585157882</v>
      </c>
      <c r="O33" s="3">
        <f>SUM(E33/K33)</f>
        <v>0.29201043946792388</v>
      </c>
      <c r="P33" s="3">
        <f>SUM(G33/K33)</f>
        <v>0.13710220575854523</v>
      </c>
      <c r="Q33" s="3">
        <f>SUM(I33/K33)</f>
        <v>0.57088735477353081</v>
      </c>
      <c r="R33" s="3"/>
      <c r="S33" s="3"/>
      <c r="T33" s="3"/>
    </row>
    <row r="34" spans="1:20">
      <c r="A34" t="s">
        <v>34</v>
      </c>
      <c r="B34">
        <v>9</v>
      </c>
      <c r="C34" s="3">
        <v>171.69</v>
      </c>
      <c r="D34" s="3">
        <f>SUM(C34/B34)</f>
        <v>19.076666666666668</v>
      </c>
      <c r="E34" s="3">
        <v>9.0019999999999989</v>
      </c>
      <c r="F34" s="3">
        <f>SUM(E34/B34)</f>
        <v>1.0002222222222221</v>
      </c>
      <c r="G34" s="3">
        <v>3.8370000000000006</v>
      </c>
      <c r="H34" s="3">
        <f>SUM(G34/B34)</f>
        <v>0.4263333333333334</v>
      </c>
      <c r="I34" s="3">
        <v>15.23</v>
      </c>
      <c r="J34" s="3">
        <f>SUM(I34/B34)</f>
        <v>1.6922222222222223</v>
      </c>
      <c r="K34">
        <f t="shared" si="11"/>
        <v>28.068999999999999</v>
      </c>
      <c r="L34" s="3">
        <f t="shared" si="11"/>
        <v>3.1187777777777779</v>
      </c>
      <c r="N34">
        <f t="shared" si="5"/>
        <v>0.16348651639582967</v>
      </c>
      <c r="O34" s="3">
        <f>SUM(E34/K34)</f>
        <v>0.32070967971783815</v>
      </c>
      <c r="P34" s="3">
        <f>SUM(G34/K34)</f>
        <v>0.13669884926431297</v>
      </c>
      <c r="Q34" s="3">
        <f>SUM(I34/K34)</f>
        <v>0.54259147101784888</v>
      </c>
      <c r="R34" s="3"/>
      <c r="S34" s="3"/>
      <c r="T34" s="3"/>
    </row>
    <row r="35" spans="1:20">
      <c r="A35" t="s">
        <v>35</v>
      </c>
      <c r="B35">
        <v>8</v>
      </c>
      <c r="C35" s="3">
        <v>164.709</v>
      </c>
      <c r="D35" s="3">
        <f>SUM(C35/B35)</f>
        <v>20.588625</v>
      </c>
      <c r="E35" s="3">
        <v>7.9210000000000003</v>
      </c>
      <c r="F35" s="3">
        <f>SUM(E35/B35)</f>
        <v>0.99012500000000003</v>
      </c>
      <c r="G35" s="3">
        <v>4.024</v>
      </c>
      <c r="H35" s="3">
        <f>SUM(G35/B35)</f>
        <v>0.503</v>
      </c>
      <c r="I35" s="3">
        <v>13.260999999999999</v>
      </c>
      <c r="J35" s="3">
        <f>SUM(I35/B35)</f>
        <v>1.6576249999999999</v>
      </c>
      <c r="K35">
        <f t="shared" si="11"/>
        <v>25.206</v>
      </c>
      <c r="L35" s="3">
        <f t="shared" si="11"/>
        <v>3.1507499999999999</v>
      </c>
      <c r="N35">
        <f t="shared" si="5"/>
        <v>0.15303353186528967</v>
      </c>
      <c r="O35" s="3">
        <f>SUM(E35/K35)</f>
        <v>0.31425057525985878</v>
      </c>
      <c r="P35" s="3">
        <f>SUM(G35/K35)</f>
        <v>0.15964452908037768</v>
      </c>
      <c r="Q35" s="3">
        <f>SUM(I35/K35)</f>
        <v>0.52610489565976348</v>
      </c>
      <c r="R35" s="3"/>
      <c r="S35" s="3"/>
      <c r="T35" s="3"/>
    </row>
    <row r="36" spans="1:20">
      <c r="C36" s="3"/>
      <c r="D36" s="3"/>
      <c r="E36" s="3"/>
      <c r="F36" s="3"/>
      <c r="G36" s="3"/>
      <c r="H36" s="3"/>
      <c r="I36" s="3"/>
      <c r="J36" s="3"/>
      <c r="L36" s="3"/>
      <c r="O36" s="3"/>
      <c r="P36" s="3"/>
      <c r="Q36" s="3"/>
      <c r="R36" s="3"/>
      <c r="S36" s="3"/>
      <c r="T36" s="3"/>
    </row>
    <row r="37" spans="1:20">
      <c r="A37" t="s">
        <v>36</v>
      </c>
      <c r="B37">
        <v>10</v>
      </c>
      <c r="C37" s="3">
        <v>144.57999999999998</v>
      </c>
      <c r="D37" s="3">
        <f>SUM(C37/B37)</f>
        <v>14.457999999999998</v>
      </c>
      <c r="E37" s="3">
        <v>6.6309999999999993</v>
      </c>
      <c r="F37" s="3">
        <f>SUM(E37/B37)</f>
        <v>0.66309999999999991</v>
      </c>
      <c r="G37" s="3">
        <v>3.0509999999999993</v>
      </c>
      <c r="H37" s="3">
        <f>SUM(G37/B37)</f>
        <v>0.30509999999999993</v>
      </c>
      <c r="I37" s="3">
        <v>12.497999999999998</v>
      </c>
      <c r="J37" s="3">
        <f>SUM(I37/B37)</f>
        <v>1.2497999999999998</v>
      </c>
      <c r="K37">
        <f t="shared" ref="K37:L52" si="12">SUM(E37+G37+I37)</f>
        <v>22.179999999999996</v>
      </c>
      <c r="L37" s="3">
        <f t="shared" si="12"/>
        <v>2.2179999999999995</v>
      </c>
      <c r="N37">
        <f t="shared" si="5"/>
        <v>0.15340987688476967</v>
      </c>
      <c r="O37" s="3">
        <f>SUM(E37/K37)</f>
        <v>0.29896302975653744</v>
      </c>
      <c r="P37" s="3">
        <f>SUM(G37/K37)</f>
        <v>0.13755635707844904</v>
      </c>
      <c r="Q37" s="3">
        <f>SUM(I37/K37)</f>
        <v>0.56348061316501352</v>
      </c>
      <c r="R37" s="3"/>
      <c r="S37" s="3"/>
      <c r="T37" s="3"/>
    </row>
    <row r="38" spans="1:20">
      <c r="A38" t="s">
        <v>37</v>
      </c>
      <c r="B38">
        <v>10</v>
      </c>
      <c r="C38" s="3">
        <v>145.77599999999998</v>
      </c>
      <c r="D38" s="3">
        <f>SUM(C38/B38)</f>
        <v>14.577599999999999</v>
      </c>
      <c r="E38" s="3">
        <v>6.6879999999999997</v>
      </c>
      <c r="F38" s="3">
        <f>SUM(E38/B38)</f>
        <v>0.66879999999999995</v>
      </c>
      <c r="G38" s="3">
        <v>2.8850000000000007</v>
      </c>
      <c r="H38" s="3">
        <f>SUM(G38/B38)</f>
        <v>0.28850000000000009</v>
      </c>
      <c r="I38" s="3">
        <v>11.936999999999998</v>
      </c>
      <c r="J38" s="3">
        <f>SUM(I38/B38)</f>
        <v>1.1936999999999998</v>
      </c>
      <c r="K38">
        <f t="shared" si="12"/>
        <v>21.509999999999998</v>
      </c>
      <c r="L38" s="3">
        <f t="shared" si="12"/>
        <v>2.1509999999999998</v>
      </c>
      <c r="N38">
        <f t="shared" si="5"/>
        <v>0.14755515311162332</v>
      </c>
      <c r="O38" s="3">
        <f>SUM(E38/K38)</f>
        <v>0.31092515109251512</v>
      </c>
      <c r="P38" s="3">
        <f>SUM(G38/K38)</f>
        <v>0.1341236634123664</v>
      </c>
      <c r="Q38" s="3">
        <f>SUM(I38/K38)</f>
        <v>0.55495118549511846</v>
      </c>
      <c r="R38" s="3"/>
      <c r="S38" s="3"/>
      <c r="T38" s="3"/>
    </row>
    <row r="39" spans="1:20">
      <c r="A39" t="s">
        <v>38</v>
      </c>
      <c r="B39">
        <v>9</v>
      </c>
      <c r="C39" s="3">
        <v>134.56899999999999</v>
      </c>
      <c r="D39" s="3">
        <f>SUM(C39/B39)</f>
        <v>14.95211111111111</v>
      </c>
      <c r="E39" s="3">
        <v>7.8619999999999992</v>
      </c>
      <c r="F39" s="3">
        <f>SUM(E39/B39)</f>
        <v>0.87355555555555542</v>
      </c>
      <c r="G39" s="3">
        <v>2.8029999999999999</v>
      </c>
      <c r="H39" s="3">
        <f>SUM(G39/B39)</f>
        <v>0.31144444444444441</v>
      </c>
      <c r="I39" s="3">
        <v>12.427999999999997</v>
      </c>
      <c r="J39" s="3">
        <f>SUM(I39/B39)</f>
        <v>1.3808888888888886</v>
      </c>
      <c r="K39">
        <f t="shared" si="12"/>
        <v>23.092999999999996</v>
      </c>
      <c r="L39" s="3">
        <f t="shared" si="12"/>
        <v>2.5658888888888884</v>
      </c>
      <c r="N39">
        <f t="shared" si="5"/>
        <v>0.17160713091425214</v>
      </c>
      <c r="O39" s="3">
        <f>SUM(E39/K39)</f>
        <v>0.34044948685748933</v>
      </c>
      <c r="P39" s="3">
        <f>SUM(G39/K39)</f>
        <v>0.12137877278829085</v>
      </c>
      <c r="Q39" s="3">
        <f>SUM(I39/K39)</f>
        <v>0.53817174035421989</v>
      </c>
      <c r="R39" s="3"/>
      <c r="S39" s="3"/>
      <c r="T39" s="3"/>
    </row>
    <row r="40" spans="1:20">
      <c r="C40" s="3"/>
      <c r="D40" s="3"/>
      <c r="E40" s="3"/>
      <c r="F40" s="3"/>
      <c r="G40" s="3"/>
      <c r="H40" s="3"/>
      <c r="I40" s="3"/>
      <c r="J40" s="3"/>
      <c r="L40" s="3"/>
      <c r="O40" s="3"/>
      <c r="P40" s="3"/>
      <c r="Q40" s="3"/>
      <c r="R40" s="3"/>
      <c r="S40" s="3"/>
      <c r="T40" s="3"/>
    </row>
    <row r="41" spans="1:20">
      <c r="L41" s="3"/>
      <c r="O41" s="3"/>
      <c r="P41" s="3"/>
      <c r="Q41" s="3"/>
      <c r="R41" s="3"/>
      <c r="S41" s="3"/>
      <c r="T41" s="3"/>
    </row>
    <row r="42" spans="1:20">
      <c r="A42" t="s">
        <v>39</v>
      </c>
      <c r="B42">
        <v>10</v>
      </c>
      <c r="C42" s="3">
        <v>80.015000000000015</v>
      </c>
      <c r="D42" s="3">
        <f>SUM(C42/B42)</f>
        <v>8.0015000000000018</v>
      </c>
      <c r="E42" s="3">
        <v>4.9799999999999995</v>
      </c>
      <c r="F42" s="3">
        <f>SUM(E42/B42)</f>
        <v>0.49799999999999994</v>
      </c>
      <c r="G42" s="3">
        <v>1.4219999999999997</v>
      </c>
      <c r="H42" s="3">
        <f>SUM(G42/B42)</f>
        <v>0.14219999999999997</v>
      </c>
      <c r="I42" s="3">
        <v>8.0590000000000011</v>
      </c>
      <c r="J42" s="3">
        <f>SUM(I42/B42)</f>
        <v>0.80590000000000006</v>
      </c>
      <c r="K42" s="3">
        <f t="shared" si="12"/>
        <v>14.461</v>
      </c>
      <c r="L42" s="3">
        <f t="shared" si="12"/>
        <v>1.4460999999999999</v>
      </c>
      <c r="N42">
        <f t="shared" si="5"/>
        <v>0.18072861338499027</v>
      </c>
      <c r="O42" s="3">
        <f t="shared" ref="O42:O73" si="13">SUM(E42/K42)</f>
        <v>0.3443745245833621</v>
      </c>
      <c r="P42" s="3">
        <f t="shared" ref="P42:P73" si="14">SUM(G42/K42)</f>
        <v>9.8333448585851579E-2</v>
      </c>
      <c r="Q42" s="3">
        <f t="shared" ref="Q42:Q73" si="15">SUM(I42/K42)</f>
        <v>0.55729202683078627</v>
      </c>
      <c r="R42" s="3"/>
      <c r="S42" s="3"/>
      <c r="T42" s="3"/>
    </row>
    <row r="43" spans="1:20">
      <c r="A43" t="s">
        <v>40</v>
      </c>
      <c r="B43">
        <v>10</v>
      </c>
      <c r="C43" s="3">
        <v>75.653999999999996</v>
      </c>
      <c r="D43" s="3">
        <f t="shared" ref="D43:D56" si="16">SUM(C43/B43)</f>
        <v>7.5653999999999995</v>
      </c>
      <c r="E43" s="3">
        <v>6.7820000000000009</v>
      </c>
      <c r="F43" s="3">
        <f t="shared" ref="F43:F56" si="17">SUM(E43/B43)</f>
        <v>0.67820000000000014</v>
      </c>
      <c r="G43" s="3">
        <v>1.4370000000000003</v>
      </c>
      <c r="H43" s="3">
        <f t="shared" ref="H43:H56" si="18">SUM(G43/B43)</f>
        <v>0.14370000000000002</v>
      </c>
      <c r="I43" s="3">
        <v>6.2950000000000008</v>
      </c>
      <c r="J43" s="3">
        <f t="shared" ref="J43:J56" si="19">SUM(I43/B43)</f>
        <v>0.62950000000000006</v>
      </c>
      <c r="K43" s="3">
        <f t="shared" si="12"/>
        <v>14.514000000000003</v>
      </c>
      <c r="L43" s="3">
        <f t="shared" si="12"/>
        <v>1.4514000000000002</v>
      </c>
      <c r="N43">
        <f t="shared" si="5"/>
        <v>0.19184709334602273</v>
      </c>
      <c r="O43" s="3">
        <f t="shared" si="13"/>
        <v>0.46727297781452387</v>
      </c>
      <c r="P43" s="3">
        <f t="shared" si="14"/>
        <v>9.9007854485324509E-2</v>
      </c>
      <c r="Q43" s="3">
        <f t="shared" si="15"/>
        <v>0.43371916770015156</v>
      </c>
      <c r="R43" s="3"/>
      <c r="S43" s="3"/>
      <c r="T43" s="3"/>
    </row>
    <row r="44" spans="1:20">
      <c r="A44" t="s">
        <v>41</v>
      </c>
      <c r="B44">
        <v>10</v>
      </c>
      <c r="C44" s="3">
        <v>77.14500000000001</v>
      </c>
      <c r="D44" s="3">
        <f t="shared" si="16"/>
        <v>7.714500000000001</v>
      </c>
      <c r="E44" s="3">
        <v>4.9460000000000006</v>
      </c>
      <c r="F44" s="3">
        <f t="shared" si="17"/>
        <v>0.49460000000000004</v>
      </c>
      <c r="G44" s="3">
        <v>1.628000000000001</v>
      </c>
      <c r="H44" s="3">
        <f t="shared" si="18"/>
        <v>0.16280000000000011</v>
      </c>
      <c r="I44" s="3">
        <v>8.0740000000000016</v>
      </c>
      <c r="J44" s="3">
        <f t="shared" si="19"/>
        <v>0.80740000000000012</v>
      </c>
      <c r="K44" s="3">
        <f t="shared" si="12"/>
        <v>14.648000000000003</v>
      </c>
      <c r="L44" s="3">
        <f t="shared" si="12"/>
        <v>1.4648000000000003</v>
      </c>
      <c r="N44">
        <f t="shared" si="5"/>
        <v>0.1898762071423942</v>
      </c>
      <c r="O44" s="3">
        <f t="shared" si="13"/>
        <v>0.33765701802293824</v>
      </c>
      <c r="P44" s="3">
        <f t="shared" si="14"/>
        <v>0.11114145275805574</v>
      </c>
      <c r="Q44" s="3">
        <f t="shared" si="15"/>
        <v>0.551201529219006</v>
      </c>
      <c r="R44" s="3"/>
      <c r="S44" s="3"/>
      <c r="T44" s="3"/>
    </row>
    <row r="45" spans="1:20">
      <c r="C45" s="3"/>
      <c r="D45" s="3"/>
      <c r="E45" s="3"/>
      <c r="F45" s="3"/>
      <c r="G45" s="3"/>
      <c r="H45" s="3"/>
      <c r="I45" s="3"/>
      <c r="J45" s="3"/>
      <c r="K45" s="3"/>
      <c r="L45" s="3"/>
      <c r="O45" s="3"/>
      <c r="P45" s="3"/>
      <c r="Q45" s="3"/>
      <c r="R45" s="3"/>
      <c r="S45" s="3"/>
      <c r="T45" s="3"/>
    </row>
    <row r="46" spans="1:20">
      <c r="A46" t="s">
        <v>42</v>
      </c>
      <c r="B46">
        <v>9</v>
      </c>
      <c r="C46" s="3">
        <v>89.062000000000012</v>
      </c>
      <c r="D46" s="3">
        <f t="shared" si="16"/>
        <v>9.8957777777777789</v>
      </c>
      <c r="E46" s="3">
        <v>4.7820000000000009</v>
      </c>
      <c r="F46" s="3">
        <f t="shared" si="17"/>
        <v>0.53133333333333344</v>
      </c>
      <c r="G46" s="3">
        <v>1.6450000000000005</v>
      </c>
      <c r="H46" s="3">
        <f t="shared" si="18"/>
        <v>0.18277777777777782</v>
      </c>
      <c r="I46" s="3">
        <v>8.4750000000000014</v>
      </c>
      <c r="J46" s="3">
        <f t="shared" si="19"/>
        <v>0.94166666666666687</v>
      </c>
      <c r="K46" s="3">
        <f t="shared" si="12"/>
        <v>14.902000000000003</v>
      </c>
      <c r="L46" s="3">
        <f t="shared" si="12"/>
        <v>1.6557777777777782</v>
      </c>
      <c r="N46">
        <f t="shared" si="5"/>
        <v>0.16732164110395009</v>
      </c>
      <c r="O46" s="3">
        <f t="shared" si="13"/>
        <v>0.32089652395651591</v>
      </c>
      <c r="P46" s="3">
        <f t="shared" si="14"/>
        <v>0.11038786740034896</v>
      </c>
      <c r="Q46" s="3">
        <f t="shared" si="15"/>
        <v>0.56871560864313508</v>
      </c>
      <c r="R46" s="3"/>
      <c r="S46" s="3"/>
      <c r="T46" s="3"/>
    </row>
    <row r="47" spans="1:20">
      <c r="A47" t="s">
        <v>43</v>
      </c>
      <c r="B47">
        <v>9</v>
      </c>
      <c r="C47" s="3">
        <v>87.730000000000018</v>
      </c>
      <c r="D47" s="3">
        <f t="shared" si="16"/>
        <v>9.7477777777777792</v>
      </c>
      <c r="E47" s="3">
        <v>6.5840000000000005</v>
      </c>
      <c r="F47" s="3">
        <f t="shared" si="17"/>
        <v>0.73155555555555563</v>
      </c>
      <c r="G47" s="3">
        <v>1.5119999999999996</v>
      </c>
      <c r="H47" s="3">
        <f t="shared" si="18"/>
        <v>0.16799999999999995</v>
      </c>
      <c r="I47" s="3">
        <v>7.04</v>
      </c>
      <c r="J47" s="3">
        <f t="shared" si="19"/>
        <v>0.78222222222222226</v>
      </c>
      <c r="K47" s="3">
        <f t="shared" si="12"/>
        <v>15.135999999999999</v>
      </c>
      <c r="L47" s="3">
        <f t="shared" si="12"/>
        <v>1.6817777777777778</v>
      </c>
      <c r="N47">
        <f t="shared" si="5"/>
        <v>0.17252935141912684</v>
      </c>
      <c r="O47" s="3">
        <f t="shared" si="13"/>
        <v>0.43498942917547573</v>
      </c>
      <c r="P47" s="3">
        <f t="shared" si="14"/>
        <v>9.989429175475685E-2</v>
      </c>
      <c r="Q47" s="3">
        <f t="shared" si="15"/>
        <v>0.46511627906976749</v>
      </c>
      <c r="R47" s="3"/>
      <c r="S47" s="3"/>
      <c r="T47" s="3"/>
    </row>
    <row r="48" spans="1:20">
      <c r="A48" t="s">
        <v>44</v>
      </c>
      <c r="B48">
        <v>7</v>
      </c>
      <c r="C48" s="3">
        <v>72.324999999999989</v>
      </c>
      <c r="D48" s="3">
        <f t="shared" si="16"/>
        <v>10.332142857142856</v>
      </c>
      <c r="E48" s="3">
        <v>3.5290000000000008</v>
      </c>
      <c r="F48" s="3">
        <f t="shared" si="17"/>
        <v>0.50414285714285723</v>
      </c>
      <c r="G48" s="3">
        <v>1.5110000000000001</v>
      </c>
      <c r="H48" s="3">
        <f t="shared" si="18"/>
        <v>0.21585714285714289</v>
      </c>
      <c r="I48" s="3">
        <v>7.4810000000000008</v>
      </c>
      <c r="J48" s="3">
        <f t="shared" si="19"/>
        <v>1.0687142857142857</v>
      </c>
      <c r="K48" s="3">
        <f t="shared" si="12"/>
        <v>12.521000000000001</v>
      </c>
      <c r="L48" s="3">
        <f t="shared" si="12"/>
        <v>1.7887142857142857</v>
      </c>
      <c r="N48">
        <f t="shared" si="5"/>
        <v>0.1731213273418597</v>
      </c>
      <c r="O48" s="3">
        <f t="shared" si="13"/>
        <v>0.28184649788355565</v>
      </c>
      <c r="P48" s="3">
        <f t="shared" si="14"/>
        <v>0.12067726219950484</v>
      </c>
      <c r="Q48" s="3">
        <f t="shared" si="15"/>
        <v>0.59747623991693954</v>
      </c>
      <c r="R48" s="3"/>
      <c r="S48" s="3"/>
      <c r="T48" s="3"/>
    </row>
    <row r="49" spans="1:20">
      <c r="C49" s="3"/>
      <c r="D49" s="3"/>
      <c r="E49" s="3"/>
      <c r="F49" s="3"/>
      <c r="G49" s="3"/>
      <c r="H49" s="3"/>
      <c r="I49" s="3"/>
      <c r="J49" s="3"/>
      <c r="K49" s="3"/>
      <c r="L49" s="3"/>
      <c r="O49" s="3"/>
      <c r="P49" s="3"/>
      <c r="Q49" s="3"/>
      <c r="R49" s="3"/>
      <c r="S49" s="3"/>
      <c r="T49" s="3"/>
    </row>
    <row r="50" spans="1:20">
      <c r="A50" t="s">
        <v>45</v>
      </c>
      <c r="B50">
        <v>9</v>
      </c>
      <c r="C50" s="3">
        <v>131.26900000000001</v>
      </c>
      <c r="D50" s="3">
        <f t="shared" si="16"/>
        <v>14.585444444444445</v>
      </c>
      <c r="E50" s="3">
        <v>9.1819999999999986</v>
      </c>
      <c r="F50" s="3">
        <f t="shared" si="17"/>
        <v>1.0202222222222221</v>
      </c>
      <c r="G50" s="3">
        <v>2.5219999999999994</v>
      </c>
      <c r="H50" s="3">
        <f t="shared" si="18"/>
        <v>0.28022222222222215</v>
      </c>
      <c r="I50" s="3">
        <v>12.9</v>
      </c>
      <c r="J50" s="3">
        <f t="shared" si="19"/>
        <v>1.4333333333333333</v>
      </c>
      <c r="K50" s="3">
        <f t="shared" si="12"/>
        <v>24.603999999999999</v>
      </c>
      <c r="L50" s="3">
        <f t="shared" si="12"/>
        <v>2.7337777777777776</v>
      </c>
      <c r="N50">
        <f t="shared" si="5"/>
        <v>0.18743191461807432</v>
      </c>
      <c r="O50" s="3">
        <f t="shared" si="13"/>
        <v>0.37319135099983736</v>
      </c>
      <c r="P50" s="3">
        <f t="shared" si="14"/>
        <v>0.10250365794179805</v>
      </c>
      <c r="Q50" s="3">
        <f t="shared" si="15"/>
        <v>0.52430499105836448</v>
      </c>
      <c r="R50" s="3"/>
      <c r="S50" s="3"/>
      <c r="T50" s="3"/>
    </row>
    <row r="51" spans="1:20">
      <c r="A51" t="s">
        <v>46</v>
      </c>
      <c r="B51">
        <v>9</v>
      </c>
      <c r="C51" s="3">
        <v>131.364</v>
      </c>
      <c r="D51" s="3">
        <f t="shared" si="16"/>
        <v>14.596</v>
      </c>
      <c r="E51" s="3">
        <v>10.417999999999999</v>
      </c>
      <c r="F51" s="3">
        <f t="shared" si="17"/>
        <v>1.1575555555555554</v>
      </c>
      <c r="G51" s="3">
        <v>2.5330000000000004</v>
      </c>
      <c r="H51" s="3">
        <f t="shared" si="18"/>
        <v>0.2814444444444445</v>
      </c>
      <c r="I51" s="3">
        <v>10.974</v>
      </c>
      <c r="J51" s="3">
        <f t="shared" si="19"/>
        <v>1.2193333333333334</v>
      </c>
      <c r="K51" s="3">
        <f t="shared" si="12"/>
        <v>23.925000000000001</v>
      </c>
      <c r="L51" s="3">
        <f t="shared" si="12"/>
        <v>2.6583333333333332</v>
      </c>
      <c r="N51">
        <f t="shared" si="5"/>
        <v>0.18212752352242623</v>
      </c>
      <c r="O51" s="3">
        <f t="shared" si="13"/>
        <v>0.43544409613375124</v>
      </c>
      <c r="P51" s="3">
        <f t="shared" si="14"/>
        <v>0.1058725182863114</v>
      </c>
      <c r="Q51" s="3">
        <f t="shared" si="15"/>
        <v>0.45868338557993732</v>
      </c>
      <c r="R51" s="3"/>
      <c r="S51" s="3"/>
      <c r="T51" s="3"/>
    </row>
    <row r="52" spans="1:20">
      <c r="A52" t="s">
        <v>47</v>
      </c>
      <c r="B52">
        <v>10</v>
      </c>
      <c r="C52" s="3">
        <v>147.87900000000002</v>
      </c>
      <c r="D52" s="3">
        <f t="shared" si="16"/>
        <v>14.787900000000002</v>
      </c>
      <c r="E52" s="3">
        <v>10.8</v>
      </c>
      <c r="F52" s="3">
        <f t="shared" si="17"/>
        <v>1.08</v>
      </c>
      <c r="G52" s="3">
        <v>2.721000000000001</v>
      </c>
      <c r="H52" s="3">
        <f t="shared" si="18"/>
        <v>0.27210000000000012</v>
      </c>
      <c r="I52" s="3">
        <v>14.66</v>
      </c>
      <c r="J52" s="3">
        <f t="shared" si="19"/>
        <v>1.466</v>
      </c>
      <c r="K52" s="3">
        <f t="shared" si="12"/>
        <v>28.181000000000001</v>
      </c>
      <c r="L52" s="3">
        <f t="shared" si="12"/>
        <v>2.8181000000000003</v>
      </c>
      <c r="N52">
        <f t="shared" si="5"/>
        <v>0.19056796434923146</v>
      </c>
      <c r="O52" s="3">
        <f t="shared" si="13"/>
        <v>0.38323693268514247</v>
      </c>
      <c r="P52" s="3">
        <f t="shared" si="14"/>
        <v>9.6554416095951209E-2</v>
      </c>
      <c r="Q52" s="3">
        <f t="shared" si="15"/>
        <v>0.52020865121890636</v>
      </c>
      <c r="R52" s="3"/>
      <c r="S52" s="3"/>
      <c r="T52" s="3"/>
    </row>
    <row r="53" spans="1:20">
      <c r="C53" s="3"/>
      <c r="D53" s="3"/>
      <c r="E53" s="3"/>
      <c r="F53" s="3"/>
      <c r="G53" s="3"/>
      <c r="H53" s="3"/>
      <c r="I53" s="3"/>
      <c r="J53" s="3"/>
      <c r="K53" s="3"/>
      <c r="L53" s="3"/>
      <c r="O53" s="3"/>
      <c r="P53" s="3"/>
      <c r="Q53" s="3"/>
      <c r="R53" s="3"/>
      <c r="S53" s="3"/>
      <c r="T53" s="3"/>
    </row>
    <row r="54" spans="1:20">
      <c r="A54" t="s">
        <v>48</v>
      </c>
      <c r="B54">
        <v>7</v>
      </c>
      <c r="C54" s="3">
        <v>118.351</v>
      </c>
      <c r="D54" s="3">
        <f t="shared" si="16"/>
        <v>16.907285714285713</v>
      </c>
      <c r="E54" s="3">
        <v>6.883</v>
      </c>
      <c r="F54" s="3">
        <f t="shared" si="17"/>
        <v>0.98328571428571432</v>
      </c>
      <c r="G54" s="3">
        <v>2.0840000000000005</v>
      </c>
      <c r="H54" s="3">
        <f t="shared" si="18"/>
        <v>0.29771428571428576</v>
      </c>
      <c r="I54" s="3">
        <v>10.245000000000001</v>
      </c>
      <c r="J54" s="3">
        <f t="shared" si="19"/>
        <v>1.4635714285714287</v>
      </c>
      <c r="K54" s="3">
        <f t="shared" ref="K54:L73" si="20">SUM(E54+G54+I54)</f>
        <v>19.212000000000003</v>
      </c>
      <c r="L54" s="3">
        <f t="shared" si="20"/>
        <v>2.7445714285714287</v>
      </c>
      <c r="N54">
        <f t="shared" si="5"/>
        <v>0.16233069429071154</v>
      </c>
      <c r="O54" s="3">
        <f t="shared" si="13"/>
        <v>0.35826566729127624</v>
      </c>
      <c r="P54" s="3">
        <f t="shared" si="14"/>
        <v>0.10847387049760567</v>
      </c>
      <c r="Q54" s="3">
        <f t="shared" si="15"/>
        <v>0.533260462211118</v>
      </c>
      <c r="R54" s="3"/>
      <c r="S54" s="3"/>
      <c r="T54" s="3"/>
    </row>
    <row r="55" spans="1:20">
      <c r="A55" t="s">
        <v>49</v>
      </c>
      <c r="B55">
        <v>7</v>
      </c>
      <c r="C55" s="3">
        <f>(SUM(175.023-17.684))-47.04</f>
        <v>110.29900000000001</v>
      </c>
      <c r="D55" s="3">
        <f t="shared" si="16"/>
        <v>15.757000000000001</v>
      </c>
      <c r="E55" s="3">
        <v>9.570999999999998</v>
      </c>
      <c r="F55" s="3">
        <f t="shared" si="17"/>
        <v>1.367285714285714</v>
      </c>
      <c r="G55" s="3">
        <v>2.0149999999999997</v>
      </c>
      <c r="H55" s="3">
        <f t="shared" si="18"/>
        <v>0.28785714285714281</v>
      </c>
      <c r="I55" s="3">
        <v>7.9210000000000003</v>
      </c>
      <c r="J55" s="3">
        <f t="shared" si="19"/>
        <v>1.1315714285714287</v>
      </c>
      <c r="K55" s="3">
        <f t="shared" si="20"/>
        <v>19.506999999999998</v>
      </c>
      <c r="L55" s="3">
        <f t="shared" si="20"/>
        <v>2.7867142857142855</v>
      </c>
      <c r="N55">
        <f t="shared" si="5"/>
        <v>0.17685563785709749</v>
      </c>
      <c r="O55" s="3">
        <f t="shared" si="13"/>
        <v>0.49064438406725785</v>
      </c>
      <c r="P55" s="3">
        <f t="shared" si="14"/>
        <v>0.103296252627262</v>
      </c>
      <c r="Q55" s="3">
        <f t="shared" si="15"/>
        <v>0.40605936330548015</v>
      </c>
      <c r="R55" s="3"/>
      <c r="S55" s="3"/>
      <c r="T55" s="3"/>
    </row>
    <row r="56" spans="1:20">
      <c r="A56" t="s">
        <v>50</v>
      </c>
      <c r="B56">
        <v>7</v>
      </c>
      <c r="C56" s="3">
        <v>118.69500000000002</v>
      </c>
      <c r="D56" s="3">
        <f t="shared" si="16"/>
        <v>16.956428571428575</v>
      </c>
      <c r="E56" s="3">
        <v>7.0059999999999993</v>
      </c>
      <c r="F56" s="3">
        <f t="shared" si="17"/>
        <v>1.0008571428571427</v>
      </c>
      <c r="G56" s="3">
        <v>2.0049999999999999</v>
      </c>
      <c r="H56" s="3">
        <f t="shared" si="18"/>
        <v>0.28642857142857142</v>
      </c>
      <c r="I56" s="3">
        <v>9.7439999999999998</v>
      </c>
      <c r="J56" s="3">
        <f t="shared" si="19"/>
        <v>1.3919999999999999</v>
      </c>
      <c r="K56" s="3">
        <f t="shared" si="20"/>
        <v>18.754999999999999</v>
      </c>
      <c r="L56" s="3">
        <f t="shared" si="20"/>
        <v>2.6792857142857143</v>
      </c>
      <c r="N56">
        <f t="shared" si="5"/>
        <v>0.15801002569611186</v>
      </c>
      <c r="O56" s="3">
        <f t="shared" si="13"/>
        <v>0.37355371900826445</v>
      </c>
      <c r="P56" s="3">
        <f t="shared" si="14"/>
        <v>0.10690482537989869</v>
      </c>
      <c r="Q56" s="3">
        <f t="shared" si="15"/>
        <v>0.51954145561183684</v>
      </c>
      <c r="R56" s="3"/>
      <c r="S56" s="3"/>
      <c r="T56" s="3"/>
    </row>
    <row r="57" spans="1:20">
      <c r="K57" s="3"/>
      <c r="L57" s="3"/>
      <c r="O57" s="3"/>
      <c r="P57" s="3"/>
      <c r="Q57" s="3"/>
      <c r="R57" s="3"/>
      <c r="S57" s="3"/>
      <c r="T57" s="3"/>
    </row>
    <row r="58" spans="1:20">
      <c r="K58" s="3"/>
      <c r="L58" s="3"/>
      <c r="O58" s="3"/>
      <c r="P58" s="3"/>
      <c r="Q58" s="3"/>
      <c r="R58" s="3"/>
      <c r="S58" s="3"/>
      <c r="T58" s="3"/>
    </row>
    <row r="59" spans="1:20">
      <c r="A59" t="s">
        <v>51</v>
      </c>
      <c r="B59">
        <v>10</v>
      </c>
      <c r="C59" s="3">
        <v>83.888000000000005</v>
      </c>
      <c r="D59" s="3">
        <f>SUM(C59/B59)</f>
        <v>8.3887999999999998</v>
      </c>
      <c r="E59" s="3">
        <v>3.0930000000000009</v>
      </c>
      <c r="F59" s="3">
        <f>SUM(E59/B59)</f>
        <v>0.30930000000000007</v>
      </c>
      <c r="G59" s="3">
        <v>1.721000000000001</v>
      </c>
      <c r="H59" s="3">
        <f>SUM(G59/B59)</f>
        <v>0.17210000000000009</v>
      </c>
      <c r="I59" s="3">
        <v>6.6749999999999998</v>
      </c>
      <c r="J59" s="3">
        <f>SUM(I59/B59)</f>
        <v>0.66749999999999998</v>
      </c>
      <c r="K59" s="3">
        <f t="shared" si="20"/>
        <v>11.489000000000001</v>
      </c>
      <c r="L59" s="3">
        <f t="shared" si="20"/>
        <v>1.1489000000000003</v>
      </c>
      <c r="M59" s="3"/>
      <c r="N59">
        <f t="shared" si="5"/>
        <v>0.13695641808125122</v>
      </c>
      <c r="O59" s="3">
        <f t="shared" si="13"/>
        <v>0.26921403081208117</v>
      </c>
      <c r="P59" s="3">
        <f t="shared" si="14"/>
        <v>0.14979545652363138</v>
      </c>
      <c r="Q59" s="3">
        <f t="shared" si="15"/>
        <v>0.58099051266428747</v>
      </c>
      <c r="R59" s="3"/>
      <c r="S59" s="3"/>
      <c r="T59" s="3"/>
    </row>
    <row r="60" spans="1:20">
      <c r="A60" t="s">
        <v>52</v>
      </c>
      <c r="B60">
        <v>10</v>
      </c>
      <c r="C60" s="3">
        <v>85.712999999999994</v>
      </c>
      <c r="D60" s="3">
        <f t="shared" ref="D60:D73" si="21">SUM(C60/B60)</f>
        <v>8.571299999999999</v>
      </c>
      <c r="E60" s="3">
        <v>3.7600000000000007</v>
      </c>
      <c r="F60" s="3">
        <f t="shared" ref="F60:F73" si="22">SUM(E60/B60)</f>
        <v>0.37600000000000006</v>
      </c>
      <c r="G60" s="3">
        <v>1.2120000000000006</v>
      </c>
      <c r="H60" s="3">
        <f t="shared" ref="H60:H73" si="23">SUM(G60/B60)</f>
        <v>0.12120000000000006</v>
      </c>
      <c r="I60" s="3">
        <v>7.5729999999999995</v>
      </c>
      <c r="J60" s="3">
        <f t="shared" ref="J60:J73" si="24">SUM(I60/B60)</f>
        <v>0.75729999999999997</v>
      </c>
      <c r="K60" s="3">
        <f t="shared" si="20"/>
        <v>12.545000000000002</v>
      </c>
      <c r="L60" s="3">
        <f t="shared" si="20"/>
        <v>1.2545000000000002</v>
      </c>
      <c r="M60" s="3"/>
      <c r="N60">
        <f t="shared" si="5"/>
        <v>0.14636052874126448</v>
      </c>
      <c r="O60" s="3">
        <f t="shared" si="13"/>
        <v>0.29972100438421684</v>
      </c>
      <c r="P60" s="3">
        <f t="shared" si="14"/>
        <v>9.6612196094061423E-2</v>
      </c>
      <c r="Q60" s="3">
        <f t="shared" si="15"/>
        <v>0.60366679952172164</v>
      </c>
      <c r="R60" s="3"/>
      <c r="S60" s="3"/>
      <c r="T60" s="3"/>
    </row>
    <row r="61" spans="1:20">
      <c r="A61" t="s">
        <v>53</v>
      </c>
      <c r="B61">
        <v>10</v>
      </c>
      <c r="C61" s="3">
        <v>87.24199999999999</v>
      </c>
      <c r="D61" s="3">
        <f t="shared" si="21"/>
        <v>8.7241999999999997</v>
      </c>
      <c r="E61" s="3">
        <v>3.6260000000000003</v>
      </c>
      <c r="F61" s="3">
        <f t="shared" si="22"/>
        <v>0.36260000000000003</v>
      </c>
      <c r="G61" s="3">
        <v>1.8660000000000005</v>
      </c>
      <c r="H61" s="3">
        <f t="shared" si="23"/>
        <v>0.18660000000000004</v>
      </c>
      <c r="I61" s="3">
        <v>7.9270000000000005</v>
      </c>
      <c r="J61" s="3">
        <f t="shared" si="24"/>
        <v>0.79270000000000007</v>
      </c>
      <c r="K61" s="3">
        <f t="shared" si="20"/>
        <v>13.419</v>
      </c>
      <c r="L61" s="3">
        <f t="shared" si="20"/>
        <v>1.3419000000000003</v>
      </c>
      <c r="M61" s="3"/>
      <c r="N61">
        <f t="shared" si="5"/>
        <v>0.15381353018041774</v>
      </c>
      <c r="O61" s="3">
        <f t="shared" si="13"/>
        <v>0.2702138758476787</v>
      </c>
      <c r="P61" s="3">
        <f t="shared" si="14"/>
        <v>0.1390565615917729</v>
      </c>
      <c r="Q61" s="3">
        <f t="shared" si="15"/>
        <v>0.59072956256054854</v>
      </c>
    </row>
    <row r="62" spans="1:20"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O62" s="3"/>
      <c r="P62" s="3"/>
      <c r="Q62" s="3"/>
    </row>
    <row r="63" spans="1:20">
      <c r="A63" t="s">
        <v>54</v>
      </c>
      <c r="B63">
        <v>9</v>
      </c>
      <c r="C63" s="3">
        <v>90.842000000000013</v>
      </c>
      <c r="D63" s="3">
        <f t="shared" si="21"/>
        <v>10.093555555555557</v>
      </c>
      <c r="E63" s="3">
        <v>4.4580000000000011</v>
      </c>
      <c r="F63" s="3">
        <f>SUM(E63/B63)</f>
        <v>0.49533333333333346</v>
      </c>
      <c r="G63" s="3">
        <v>2.0859999999999994</v>
      </c>
      <c r="H63" s="3">
        <f t="shared" si="23"/>
        <v>0.23177777777777772</v>
      </c>
      <c r="I63" s="3">
        <v>9.3100000000000023</v>
      </c>
      <c r="J63" s="3">
        <f t="shared" si="24"/>
        <v>1.0344444444444447</v>
      </c>
      <c r="K63" s="3">
        <f t="shared" si="20"/>
        <v>15.854000000000003</v>
      </c>
      <c r="L63" s="3">
        <f t="shared" si="20"/>
        <v>1.7615555555555558</v>
      </c>
      <c r="M63" s="3"/>
      <c r="N63">
        <f t="shared" si="5"/>
        <v>0.17452279782479468</v>
      </c>
      <c r="O63" s="3">
        <f t="shared" si="13"/>
        <v>0.2811908666582566</v>
      </c>
      <c r="P63" s="3">
        <f t="shared" si="14"/>
        <v>0.13157562760186697</v>
      </c>
      <c r="Q63" s="3">
        <f t="shared" si="15"/>
        <v>0.58723350573987643</v>
      </c>
    </row>
    <row r="64" spans="1:20">
      <c r="A64" t="s">
        <v>55</v>
      </c>
      <c r="B64">
        <v>9</v>
      </c>
      <c r="C64" s="3">
        <v>84.064999999999998</v>
      </c>
      <c r="D64" s="3">
        <f t="shared" si="21"/>
        <v>9.3405555555555555</v>
      </c>
      <c r="E64" s="3">
        <v>4.9080000000000004</v>
      </c>
      <c r="F64" s="3">
        <f t="shared" si="22"/>
        <v>0.54533333333333334</v>
      </c>
      <c r="G64" s="3">
        <v>2.0659999999999998</v>
      </c>
      <c r="H64" s="3">
        <f t="shared" si="23"/>
        <v>0.22955555555555554</v>
      </c>
      <c r="I64" s="3">
        <v>8.2270000000000003</v>
      </c>
      <c r="J64" s="3">
        <f t="shared" si="24"/>
        <v>0.9141111111111111</v>
      </c>
      <c r="K64" s="3">
        <f t="shared" si="20"/>
        <v>15.201000000000001</v>
      </c>
      <c r="L64" s="3">
        <f t="shared" si="20"/>
        <v>1.6890000000000001</v>
      </c>
      <c r="M64" s="3"/>
      <c r="N64">
        <f t="shared" si="5"/>
        <v>0.18082436210075536</v>
      </c>
      <c r="O64" s="3">
        <f t="shared" si="13"/>
        <v>0.3228734951647918</v>
      </c>
      <c r="P64" s="3">
        <f t="shared" si="14"/>
        <v>0.13591211104532594</v>
      </c>
      <c r="Q64" s="3">
        <f t="shared" si="15"/>
        <v>0.54121439378988223</v>
      </c>
    </row>
    <row r="65" spans="1:17">
      <c r="A65" t="s">
        <v>56</v>
      </c>
      <c r="B65">
        <v>9</v>
      </c>
      <c r="C65" s="3">
        <v>86.176999999999992</v>
      </c>
      <c r="D65" s="3">
        <f t="shared" si="21"/>
        <v>9.5752222222222212</v>
      </c>
      <c r="E65" s="3">
        <v>5.5010000000000003</v>
      </c>
      <c r="F65" s="3">
        <f t="shared" si="22"/>
        <v>0.61122222222222222</v>
      </c>
      <c r="G65" s="3">
        <v>1.9080000000000004</v>
      </c>
      <c r="H65" s="3">
        <f t="shared" si="23"/>
        <v>0.21200000000000005</v>
      </c>
      <c r="I65" s="3">
        <v>8.2280000000000015</v>
      </c>
      <c r="J65" s="3">
        <f t="shared" si="24"/>
        <v>0.91422222222222238</v>
      </c>
      <c r="K65" s="3">
        <f t="shared" si="20"/>
        <v>15.637000000000002</v>
      </c>
      <c r="L65" s="3">
        <f t="shared" si="20"/>
        <v>1.7374444444444448</v>
      </c>
      <c r="M65" s="3"/>
      <c r="N65">
        <f t="shared" si="5"/>
        <v>0.18145212759785098</v>
      </c>
      <c r="O65" s="3">
        <f t="shared" si="13"/>
        <v>0.35179382234443946</v>
      </c>
      <c r="P65" s="3">
        <f t="shared" si="14"/>
        <v>0.12201828995331586</v>
      </c>
      <c r="Q65" s="3">
        <f t="shared" si="15"/>
        <v>0.52618788770224467</v>
      </c>
    </row>
    <row r="66" spans="1:17"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O66" s="3"/>
      <c r="P66" s="3"/>
      <c r="Q66" s="3"/>
    </row>
    <row r="67" spans="1:17">
      <c r="A67" t="s">
        <v>57</v>
      </c>
      <c r="B67">
        <v>10</v>
      </c>
      <c r="C67" s="3">
        <v>121.74200000000002</v>
      </c>
      <c r="D67" s="3">
        <f t="shared" si="21"/>
        <v>12.174200000000003</v>
      </c>
      <c r="E67" s="3">
        <v>5.6459999999999999</v>
      </c>
      <c r="F67" s="3">
        <f t="shared" si="22"/>
        <v>0.56459999999999999</v>
      </c>
      <c r="G67" s="3">
        <v>2.9279999999999999</v>
      </c>
      <c r="H67" s="3">
        <f t="shared" si="23"/>
        <v>0.2928</v>
      </c>
      <c r="I67" s="3">
        <v>12.404</v>
      </c>
      <c r="J67" s="3">
        <f t="shared" si="24"/>
        <v>1.2403999999999999</v>
      </c>
      <c r="K67" s="3">
        <f t="shared" si="20"/>
        <v>20.978000000000002</v>
      </c>
      <c r="L67" s="3">
        <f t="shared" si="20"/>
        <v>2.0977999999999999</v>
      </c>
      <c r="M67" s="3"/>
      <c r="N67">
        <f t="shared" si="5"/>
        <v>0.17231522399829141</v>
      </c>
      <c r="O67" s="3">
        <f t="shared" si="13"/>
        <v>0.26913909810277431</v>
      </c>
      <c r="P67" s="3">
        <f t="shared" si="14"/>
        <v>0.13957479263990846</v>
      </c>
      <c r="Q67" s="3">
        <f t="shared" si="15"/>
        <v>0.59128610925731717</v>
      </c>
    </row>
    <row r="68" spans="1:17">
      <c r="A68" t="s">
        <v>58</v>
      </c>
      <c r="B68">
        <v>10</v>
      </c>
      <c r="C68" s="3">
        <v>135.18700000000001</v>
      </c>
      <c r="D68" s="3">
        <f t="shared" si="21"/>
        <v>13.518700000000001</v>
      </c>
      <c r="E68" s="3">
        <v>5.4050000000000002</v>
      </c>
      <c r="F68" s="3">
        <f t="shared" si="22"/>
        <v>0.54049999999999998</v>
      </c>
      <c r="G68" s="3">
        <v>3.2610000000000001</v>
      </c>
      <c r="H68" s="3">
        <f t="shared" si="23"/>
        <v>0.3261</v>
      </c>
      <c r="I68" s="3">
        <v>12.440000000000001</v>
      </c>
      <c r="J68" s="3">
        <f t="shared" si="24"/>
        <v>1.2440000000000002</v>
      </c>
      <c r="K68" s="3">
        <f t="shared" si="20"/>
        <v>21.106000000000002</v>
      </c>
      <c r="L68" s="3">
        <f t="shared" si="20"/>
        <v>2.1106000000000003</v>
      </c>
      <c r="M68" s="3"/>
      <c r="N68">
        <f t="shared" ref="N68:N73" si="25">SUM(L68/D68)</f>
        <v>0.15612447942479676</v>
      </c>
      <c r="O68" s="3">
        <f t="shared" si="13"/>
        <v>0.25608831611863925</v>
      </c>
      <c r="P68" s="3">
        <f t="shared" si="14"/>
        <v>0.15450582772671279</v>
      </c>
      <c r="Q68" s="3">
        <f t="shared" si="15"/>
        <v>0.58940585615464802</v>
      </c>
    </row>
    <row r="69" spans="1:17">
      <c r="A69" t="s">
        <v>59</v>
      </c>
      <c r="B69">
        <v>10</v>
      </c>
      <c r="C69" s="3">
        <v>134.89600000000002</v>
      </c>
      <c r="D69" s="3">
        <f t="shared" si="21"/>
        <v>13.489600000000001</v>
      </c>
      <c r="E69" s="3">
        <v>5.0430000000000001</v>
      </c>
      <c r="F69" s="3">
        <f t="shared" si="22"/>
        <v>0.50429999999999997</v>
      </c>
      <c r="G69" s="3">
        <v>1.8730000000000002</v>
      </c>
      <c r="H69" s="3">
        <f t="shared" si="23"/>
        <v>0.18730000000000002</v>
      </c>
      <c r="I69" s="3">
        <v>12.582000000000001</v>
      </c>
      <c r="J69" s="3">
        <f t="shared" si="24"/>
        <v>1.2582</v>
      </c>
      <c r="K69" s="3">
        <f t="shared" si="20"/>
        <v>19.498000000000001</v>
      </c>
      <c r="L69" s="3">
        <f t="shared" si="20"/>
        <v>1.9498</v>
      </c>
      <c r="M69" s="3"/>
      <c r="N69">
        <f t="shared" si="25"/>
        <v>0.14454097971770843</v>
      </c>
      <c r="O69" s="3">
        <f t="shared" si="13"/>
        <v>0.25864191199097342</v>
      </c>
      <c r="P69" s="3">
        <f t="shared" si="14"/>
        <v>9.6061134475330809E-2</v>
      </c>
      <c r="Q69" s="3">
        <f t="shared" si="15"/>
        <v>0.64529695353369576</v>
      </c>
    </row>
    <row r="70" spans="1:17"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O70" s="3"/>
      <c r="P70" s="3"/>
      <c r="Q70" s="3"/>
    </row>
    <row r="71" spans="1:17">
      <c r="A71" t="s">
        <v>60</v>
      </c>
      <c r="B71">
        <v>9</v>
      </c>
      <c r="C71" s="3">
        <v>148.797</v>
      </c>
      <c r="D71" s="3">
        <f t="shared" si="21"/>
        <v>16.533000000000001</v>
      </c>
      <c r="E71" s="3">
        <v>7.3549999999999995</v>
      </c>
      <c r="F71" s="3">
        <f t="shared" si="22"/>
        <v>0.81722222222222218</v>
      </c>
      <c r="G71" s="3">
        <v>2.8310000000000004</v>
      </c>
      <c r="H71" s="3">
        <f t="shared" si="23"/>
        <v>0.31455555555555559</v>
      </c>
      <c r="I71" s="3">
        <v>12.013000000000002</v>
      </c>
      <c r="J71" s="3">
        <f t="shared" si="24"/>
        <v>1.3347777777777781</v>
      </c>
      <c r="K71" s="3">
        <f t="shared" si="20"/>
        <v>22.199000000000002</v>
      </c>
      <c r="L71" s="3">
        <f t="shared" si="20"/>
        <v>2.4665555555555558</v>
      </c>
      <c r="M71" s="3"/>
      <c r="N71">
        <f t="shared" si="25"/>
        <v>0.14918983581658232</v>
      </c>
      <c r="O71" s="3">
        <f t="shared" si="13"/>
        <v>0.33132123068606689</v>
      </c>
      <c r="P71" s="3">
        <f t="shared" si="14"/>
        <v>0.12752826703905581</v>
      </c>
      <c r="Q71" s="3">
        <f t="shared" si="15"/>
        <v>0.54115050227487727</v>
      </c>
    </row>
    <row r="72" spans="1:17">
      <c r="A72" t="s">
        <v>61</v>
      </c>
      <c r="B72">
        <v>9</v>
      </c>
      <c r="C72" s="3">
        <v>153.85</v>
      </c>
      <c r="D72" s="3">
        <f t="shared" si="21"/>
        <v>17.094444444444445</v>
      </c>
      <c r="E72" s="3">
        <v>7.7500000000000009</v>
      </c>
      <c r="F72" s="3">
        <f t="shared" si="22"/>
        <v>0.86111111111111116</v>
      </c>
      <c r="G72" s="3">
        <v>3.0100000000000007</v>
      </c>
      <c r="H72" s="3">
        <f t="shared" si="23"/>
        <v>0.33444444444444454</v>
      </c>
      <c r="I72" s="3">
        <v>13.779</v>
      </c>
      <c r="J72" s="3">
        <f t="shared" si="24"/>
        <v>1.5309999999999999</v>
      </c>
      <c r="K72" s="3">
        <f t="shared" si="20"/>
        <v>24.539000000000001</v>
      </c>
      <c r="L72" s="3">
        <f t="shared" si="20"/>
        <v>2.7265555555555556</v>
      </c>
      <c r="M72" s="3"/>
      <c r="N72">
        <f t="shared" si="25"/>
        <v>0.15949951251218719</v>
      </c>
      <c r="O72" s="3">
        <f t="shared" si="13"/>
        <v>0.31582379070051758</v>
      </c>
      <c r="P72" s="3">
        <f t="shared" si="14"/>
        <v>0.12266188516239458</v>
      </c>
      <c r="Q72" s="3">
        <f t="shared" si="15"/>
        <v>0.56151432413708791</v>
      </c>
    </row>
    <row r="73" spans="1:17">
      <c r="A73" t="s">
        <v>62</v>
      </c>
      <c r="B73">
        <v>9</v>
      </c>
      <c r="C73" s="3">
        <v>151.749</v>
      </c>
      <c r="D73" s="3">
        <f t="shared" si="21"/>
        <v>16.861000000000001</v>
      </c>
      <c r="E73" s="3">
        <v>6.9940000000000007</v>
      </c>
      <c r="F73" s="3">
        <f t="shared" si="22"/>
        <v>0.7771111111111112</v>
      </c>
      <c r="G73" s="3">
        <v>3.0049999999999999</v>
      </c>
      <c r="H73" s="3">
        <f t="shared" si="23"/>
        <v>0.3338888888888889</v>
      </c>
      <c r="I73" s="3">
        <v>13.168000000000003</v>
      </c>
      <c r="J73" s="3">
        <f t="shared" si="24"/>
        <v>1.4631111111111115</v>
      </c>
      <c r="K73" s="3">
        <f t="shared" si="20"/>
        <v>23.167000000000002</v>
      </c>
      <c r="L73" s="3">
        <f t="shared" si="20"/>
        <v>2.5741111111111117</v>
      </c>
      <c r="M73" s="3"/>
      <c r="N73">
        <f t="shared" si="25"/>
        <v>0.15266657440905709</v>
      </c>
      <c r="O73" s="3">
        <f t="shared" si="13"/>
        <v>0.30189493676349982</v>
      </c>
      <c r="P73" s="3">
        <f t="shared" si="14"/>
        <v>0.1297103638796564</v>
      </c>
      <c r="Q73" s="3">
        <f t="shared" si="15"/>
        <v>0.56839469935684384</v>
      </c>
    </row>
  </sheetData>
  <mergeCells count="6">
    <mergeCell ref="K1:L1"/>
    <mergeCell ref="A1:B1"/>
    <mergeCell ref="C1:D1"/>
    <mergeCell ref="E1:F1"/>
    <mergeCell ref="G1:H1"/>
    <mergeCell ref="I1:J1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6"/>
  <sheetViews>
    <sheetView workbookViewId="0">
      <selection activeCell="K2" sqref="K2"/>
    </sheetView>
  </sheetViews>
  <sheetFormatPr baseColWidth="10" defaultRowHeight="15" x14ac:dyDescent="0"/>
  <cols>
    <col min="1" max="1" width="12.1640625" bestFit="1" customWidth="1"/>
    <col min="4" max="4" width="14.6640625" bestFit="1" customWidth="1"/>
    <col min="5" max="5" width="11.33203125" bestFit="1" customWidth="1"/>
    <col min="6" max="6" width="13.6640625" bestFit="1" customWidth="1"/>
    <col min="7" max="7" width="14.1640625" bestFit="1" customWidth="1"/>
    <col min="8" max="8" width="14.33203125" bestFit="1" customWidth="1"/>
  </cols>
  <sheetData>
    <row r="1" spans="1:11">
      <c r="A1" t="s">
        <v>5</v>
      </c>
      <c r="B1" t="s">
        <v>63</v>
      </c>
      <c r="C1" t="s">
        <v>64</v>
      </c>
      <c r="D1" t="s">
        <v>65</v>
      </c>
      <c r="E1" t="s">
        <v>247</v>
      </c>
      <c r="F1" t="s">
        <v>248</v>
      </c>
      <c r="H1" t="s">
        <v>249</v>
      </c>
      <c r="I1" t="s">
        <v>250</v>
      </c>
      <c r="K1" t="s">
        <v>251</v>
      </c>
    </row>
    <row r="2" spans="1:11">
      <c r="A2" t="s">
        <v>66</v>
      </c>
      <c r="B2">
        <v>0.99299999999999999</v>
      </c>
      <c r="C2">
        <v>0.20399999999999999</v>
      </c>
      <c r="D2">
        <f>SUM(C2/0.0138)</f>
        <v>14.782608695652174</v>
      </c>
      <c r="E2">
        <f>SUM((D2*7350*4.5)/(21*B2*1000))</f>
        <v>23.446735846578221</v>
      </c>
      <c r="G2" t="s">
        <v>67</v>
      </c>
      <c r="H2">
        <f>AVERAGE(E2:E4)</f>
        <v>23.74454078226255</v>
      </c>
      <c r="I2">
        <f>STDEVA(E2:E4)</f>
        <v>0.74766411340648142</v>
      </c>
    </row>
    <row r="3" spans="1:11">
      <c r="A3" t="s">
        <v>68</v>
      </c>
      <c r="B3">
        <v>0.999</v>
      </c>
      <c r="C3">
        <v>0.20300000000000001</v>
      </c>
      <c r="D3">
        <f t="shared" ref="D3:D10" si="0">SUM(C3/0.0138)</f>
        <v>14.710144927536232</v>
      </c>
      <c r="E3">
        <f t="shared" ref="E3:E66" si="1">SUM((D3*7350*4.5)/(21*B3*1000))</f>
        <v>23.191669930800369</v>
      </c>
    </row>
    <row r="4" spans="1:11">
      <c r="A4" t="s">
        <v>69</v>
      </c>
      <c r="B4">
        <v>1.0580000000000001</v>
      </c>
      <c r="C4">
        <v>0.22800000000000001</v>
      </c>
      <c r="D4">
        <f t="shared" si="0"/>
        <v>16.521739130434785</v>
      </c>
      <c r="E4">
        <f t="shared" si="1"/>
        <v>24.595216569409061</v>
      </c>
    </row>
    <row r="5" spans="1:11">
      <c r="A5" t="s">
        <v>70</v>
      </c>
      <c r="B5">
        <v>1.073</v>
      </c>
      <c r="C5">
        <v>9.5000000000000001E-2</v>
      </c>
      <c r="D5">
        <f t="shared" si="0"/>
        <v>6.8840579710144931</v>
      </c>
      <c r="E5">
        <f t="shared" si="1"/>
        <v>10.104744924834883</v>
      </c>
      <c r="G5" t="s">
        <v>71</v>
      </c>
      <c r="H5">
        <f>AVERAGE(E5:E7)</f>
        <v>9.4200546125787508</v>
      </c>
      <c r="I5">
        <f>STDEVA(E5:E7)</f>
        <v>0.66382993340655316</v>
      </c>
    </row>
    <row r="6" spans="1:11">
      <c r="A6" t="s">
        <v>72</v>
      </c>
      <c r="B6">
        <v>1.0589999999999999</v>
      </c>
      <c r="C6">
        <v>8.6999999999999994E-2</v>
      </c>
      <c r="D6">
        <f t="shared" si="0"/>
        <v>6.3043478260869561</v>
      </c>
      <c r="E6">
        <f t="shared" si="1"/>
        <v>9.3761546988545401</v>
      </c>
    </row>
    <row r="7" spans="1:11">
      <c r="A7" t="s">
        <v>73</v>
      </c>
      <c r="B7">
        <v>1.105</v>
      </c>
      <c r="C7">
        <v>8.5000000000000006E-2</v>
      </c>
      <c r="D7">
        <f t="shared" si="0"/>
        <v>6.1594202898550732</v>
      </c>
      <c r="E7">
        <f t="shared" si="1"/>
        <v>8.7792642140468242</v>
      </c>
    </row>
    <row r="8" spans="1:11">
      <c r="A8" t="s">
        <v>74</v>
      </c>
      <c r="B8">
        <v>1.02</v>
      </c>
      <c r="C8">
        <v>0.16200000000000001</v>
      </c>
      <c r="D8">
        <f t="shared" si="0"/>
        <v>11.739130434782609</v>
      </c>
      <c r="E8">
        <f t="shared" si="1"/>
        <v>18.126598465473148</v>
      </c>
      <c r="F8">
        <f>SUM((E2*'[1]Dissection Manila'!O8)+('[1]MT Manila'!E5*'[1]Dissection Manila'!P8)+('[1]MT Manila'!E8*'[1]Dissection Manila'!Q8))</f>
        <v>18.765292648295524</v>
      </c>
      <c r="G8" t="s">
        <v>75</v>
      </c>
      <c r="H8">
        <f>AVERAGE(E8:E10)</f>
        <v>17.439776786133539</v>
      </c>
      <c r="I8">
        <f>STDEVA(E8:E10)</f>
        <v>3.5242115491928647</v>
      </c>
    </row>
    <row r="9" spans="1:11">
      <c r="A9" t="s">
        <v>76</v>
      </c>
      <c r="B9">
        <v>1.032</v>
      </c>
      <c r="C9">
        <v>0.186</v>
      </c>
      <c r="D9">
        <f t="shared" si="0"/>
        <v>13.478260869565217</v>
      </c>
      <c r="E9">
        <f t="shared" si="1"/>
        <v>20.570020222446914</v>
      </c>
      <c r="F9">
        <f>SUM((E3*'[1]Dissection Manila'!O9)+('[1]MT Manila'!E6*'[1]Dissection Manila'!P9)+('[1]MT Manila'!E9*'[1]Dissection Manila'!Q9))</f>
        <v>20.016839547133827</v>
      </c>
      <c r="G9" t="s">
        <v>77</v>
      </c>
      <c r="H9">
        <f>AVERAGE(F8:F10)</f>
        <v>18.325266399543334</v>
      </c>
      <c r="I9">
        <f>STDEV(F8:F10)</f>
        <v>1.9491996818859554</v>
      </c>
    </row>
    <row r="10" spans="1:11">
      <c r="A10" t="s">
        <v>78</v>
      </c>
      <c r="B10">
        <v>1.0640000000000001</v>
      </c>
      <c r="C10">
        <v>0.127</v>
      </c>
      <c r="D10">
        <f t="shared" si="0"/>
        <v>9.2028985507246386</v>
      </c>
      <c r="E10">
        <f t="shared" si="1"/>
        <v>13.62271167048055</v>
      </c>
      <c r="F10">
        <f>SUM((E4*'[1]Dissection Manila'!O10)+('[1]MT Manila'!E7*'[1]Dissection Manila'!P10)+('[1]MT Manila'!E10*'[1]Dissection Manila'!Q10))</f>
        <v>16.193667003200652</v>
      </c>
    </row>
    <row r="12" spans="1:11">
      <c r="A12" t="s">
        <v>79</v>
      </c>
      <c r="B12">
        <v>1.052</v>
      </c>
      <c r="C12">
        <v>0.19800000000000001</v>
      </c>
      <c r="D12">
        <f t="shared" ref="D12:D20" si="2">SUM(C12/0.0138)</f>
        <v>14.347826086956523</v>
      </c>
      <c r="E12">
        <f t="shared" si="1"/>
        <v>21.48082327657464</v>
      </c>
      <c r="G12" t="s">
        <v>3</v>
      </c>
      <c r="H12">
        <f>AVERAGE(E12:E14)</f>
        <v>23.091006524265026</v>
      </c>
      <c r="I12">
        <f>STDEVA(E12:E14)</f>
        <v>1.5569601960824393</v>
      </c>
    </row>
    <row r="13" spans="1:11">
      <c r="A13" t="s">
        <v>80</v>
      </c>
      <c r="B13">
        <v>1.0489999999999999</v>
      </c>
      <c r="C13">
        <v>0.22600000000000001</v>
      </c>
      <c r="D13">
        <f t="shared" si="2"/>
        <v>16.376811594202898</v>
      </c>
      <c r="E13">
        <f t="shared" si="1"/>
        <v>24.588635139055828</v>
      </c>
    </row>
    <row r="14" spans="1:11">
      <c r="A14" t="s">
        <v>81</v>
      </c>
      <c r="B14">
        <v>1.028</v>
      </c>
      <c r="C14">
        <v>0.20899999999999999</v>
      </c>
      <c r="D14">
        <f t="shared" si="2"/>
        <v>15.144927536231883</v>
      </c>
      <c r="E14">
        <f t="shared" si="1"/>
        <v>23.203561157164607</v>
      </c>
    </row>
    <row r="15" spans="1:11">
      <c r="A15" t="s">
        <v>82</v>
      </c>
      <c r="B15">
        <v>1.0620000000000001</v>
      </c>
      <c r="C15">
        <v>5.8999999999999997E-2</v>
      </c>
      <c r="D15">
        <f t="shared" si="2"/>
        <v>4.2753623188405792</v>
      </c>
      <c r="E15">
        <f t="shared" si="1"/>
        <v>6.3405797101449268</v>
      </c>
      <c r="G15" t="s">
        <v>3</v>
      </c>
      <c r="H15">
        <f>AVERAGE(E15:E17)</f>
        <v>7.1497841516412635</v>
      </c>
      <c r="I15">
        <f>STDEVA(E15:E17)</f>
        <v>0.82893222424169277</v>
      </c>
    </row>
    <row r="16" spans="1:11">
      <c r="A16" t="s">
        <v>83</v>
      </c>
      <c r="B16">
        <v>0.995</v>
      </c>
      <c r="C16">
        <v>6.2E-2</v>
      </c>
      <c r="D16">
        <f t="shared" si="2"/>
        <v>4.4927536231884062</v>
      </c>
      <c r="E16">
        <f t="shared" si="1"/>
        <v>7.11164518243391</v>
      </c>
    </row>
    <row r="17" spans="1:9">
      <c r="A17" t="s">
        <v>84</v>
      </c>
      <c r="B17">
        <v>0.999</v>
      </c>
      <c r="C17">
        <v>7.0000000000000007E-2</v>
      </c>
      <c r="D17">
        <f t="shared" si="2"/>
        <v>5.0724637681159424</v>
      </c>
      <c r="E17">
        <f t="shared" si="1"/>
        <v>7.9971275623449536</v>
      </c>
    </row>
    <row r="18" spans="1:9">
      <c r="A18" t="s">
        <v>85</v>
      </c>
      <c r="B18">
        <v>1.0660000000000001</v>
      </c>
      <c r="C18">
        <v>0.105</v>
      </c>
      <c r="D18">
        <f t="shared" si="2"/>
        <v>7.6086956521739131</v>
      </c>
      <c r="E18">
        <f t="shared" si="1"/>
        <v>11.241740761889224</v>
      </c>
      <c r="F18">
        <f>SUM((E12*'[1]Dissection Manila'!O12)+('[1]MT Manila'!E15*'[1]Dissection Manila'!P12)+('[1]MT Manila'!E18*'[1]Dissection Manila'!Q12))</f>
        <v>13.95897552036039</v>
      </c>
      <c r="G18" t="s">
        <v>3</v>
      </c>
      <c r="H18">
        <f>AVERAGE(E18:E20)</f>
        <v>14.180783312134272</v>
      </c>
      <c r="I18">
        <f>STDEVA(E18:E20)</f>
        <v>3.676988820494584</v>
      </c>
    </row>
    <row r="19" spans="1:9">
      <c r="A19" t="s">
        <v>86</v>
      </c>
      <c r="B19">
        <v>1.0449999999999999</v>
      </c>
      <c r="C19">
        <v>0.11899999999999999</v>
      </c>
      <c r="D19">
        <f t="shared" si="2"/>
        <v>8.6231884057971016</v>
      </c>
      <c r="E19">
        <f t="shared" si="1"/>
        <v>12.99667152069898</v>
      </c>
      <c r="F19">
        <f>SUM((E13*'[1]Dissection Manila'!O13)+('[1]MT Manila'!E16*'[1]Dissection Manila'!P13)+('[1]MT Manila'!E19*'[1]Dissection Manila'!Q13))</f>
        <v>15.334855741523715</v>
      </c>
      <c r="G19" t="s">
        <v>87</v>
      </c>
      <c r="H19">
        <f>AVERAGE(F18:F20)</f>
        <v>15.915203131220769</v>
      </c>
      <c r="I19">
        <f>STDEV(F18:F20)</f>
        <v>2.3019385625678446</v>
      </c>
    </row>
    <row r="20" spans="1:9">
      <c r="A20" t="s">
        <v>88</v>
      </c>
      <c r="B20">
        <v>1.06</v>
      </c>
      <c r="C20">
        <v>0.17</v>
      </c>
      <c r="D20">
        <f t="shared" si="2"/>
        <v>12.318840579710146</v>
      </c>
      <c r="E20">
        <f t="shared" si="1"/>
        <v>18.303937653814607</v>
      </c>
      <c r="F20">
        <f>SUM((E14*'[1]Dissection Manila'!O14)+('[1]MT Manila'!E17*'[1]Dissection Manila'!P14)+('[1]MT Manila'!E20*'[1]Dissection Manila'!Q14))</f>
        <v>18.451778131778205</v>
      </c>
    </row>
    <row r="22" spans="1:9">
      <c r="A22" t="s">
        <v>89</v>
      </c>
      <c r="B22">
        <v>1.042</v>
      </c>
      <c r="C22">
        <v>0.28399999999999997</v>
      </c>
      <c r="D22">
        <f t="shared" ref="D22:D30" si="3">SUM(C22/0.0138)</f>
        <v>20.579710144927535</v>
      </c>
      <c r="E22">
        <f t="shared" si="1"/>
        <v>31.106567637486435</v>
      </c>
      <c r="G22" t="s">
        <v>4</v>
      </c>
      <c r="H22">
        <f>AVERAGE(E22:E24)</f>
        <v>26.704660025463188</v>
      </c>
      <c r="I22">
        <f>STDEVA(E22:E24)</f>
        <v>4.2163745303599152</v>
      </c>
    </row>
    <row r="23" spans="1:9">
      <c r="A23" t="s">
        <v>90</v>
      </c>
      <c r="B23">
        <v>1.0760000000000001</v>
      </c>
      <c r="C23">
        <v>0.248</v>
      </c>
      <c r="D23">
        <f t="shared" si="3"/>
        <v>17.971014492753625</v>
      </c>
      <c r="E23">
        <f t="shared" si="1"/>
        <v>26.305155972199778</v>
      </c>
    </row>
    <row r="24" spans="1:9">
      <c r="A24" t="s">
        <v>89</v>
      </c>
      <c r="B24">
        <v>1.1060000000000001</v>
      </c>
      <c r="C24">
        <v>0.22</v>
      </c>
      <c r="D24">
        <f t="shared" si="3"/>
        <v>15.942028985507246</v>
      </c>
      <c r="E24">
        <f t="shared" si="1"/>
        <v>22.70225646670335</v>
      </c>
    </row>
    <row r="25" spans="1:9">
      <c r="A25" t="s">
        <v>91</v>
      </c>
      <c r="B25">
        <v>1.0069999999999999</v>
      </c>
      <c r="C25">
        <v>9.7000000000000003E-2</v>
      </c>
      <c r="D25">
        <f t="shared" si="3"/>
        <v>7.0289855072463769</v>
      </c>
      <c r="E25">
        <f t="shared" si="1"/>
        <v>10.993696299814344</v>
      </c>
      <c r="G25" t="s">
        <v>4</v>
      </c>
      <c r="H25">
        <f>AVERAGE(E25:E27)</f>
        <v>11.618477258477503</v>
      </c>
      <c r="I25">
        <f>STDEVA(E25:E27)</f>
        <v>0.92504110369803261</v>
      </c>
    </row>
    <row r="26" spans="1:9">
      <c r="A26" t="s">
        <v>92</v>
      </c>
      <c r="B26">
        <v>1.0309999999999999</v>
      </c>
      <c r="C26">
        <v>0.10100000000000001</v>
      </c>
      <c r="D26">
        <f t="shared" si="3"/>
        <v>7.3188405797101455</v>
      </c>
      <c r="E26">
        <f t="shared" si="1"/>
        <v>11.180576055328302</v>
      </c>
    </row>
    <row r="27" spans="1:9">
      <c r="A27" t="s">
        <v>93</v>
      </c>
      <c r="B27">
        <v>1.071</v>
      </c>
      <c r="C27">
        <v>0.11899999999999999</v>
      </c>
      <c r="D27">
        <f t="shared" si="3"/>
        <v>8.6231884057971016</v>
      </c>
      <c r="E27">
        <f t="shared" si="1"/>
        <v>12.681159420289855</v>
      </c>
    </row>
    <row r="28" spans="1:9">
      <c r="A28" t="s">
        <v>94</v>
      </c>
      <c r="B28">
        <v>1.0860000000000001</v>
      </c>
      <c r="C28">
        <v>0.159</v>
      </c>
      <c r="D28">
        <f t="shared" si="3"/>
        <v>11.521739130434783</v>
      </c>
      <c r="E28">
        <f t="shared" si="1"/>
        <v>16.709704539995197</v>
      </c>
      <c r="F28">
        <f>SUM((E22*'[1]Dissection Manila'!O16)+('[1]MT Manila'!E25*'[1]Dissection Manila'!P16)+('[1]MT Manila'!E28*'[1]Dissection Manila'!Q16))</f>
        <v>20.445527135154602</v>
      </c>
      <c r="G28" t="s">
        <v>4</v>
      </c>
      <c r="H28">
        <f>AVERAGE(E28:E30)</f>
        <v>19.153110576089826</v>
      </c>
      <c r="I28">
        <f>STDEVA(E28:E30)</f>
        <v>2.3009616410846312</v>
      </c>
    </row>
    <row r="29" spans="1:9">
      <c r="A29" t="s">
        <v>95</v>
      </c>
      <c r="B29">
        <v>1.143</v>
      </c>
      <c r="C29">
        <v>0.19500000000000001</v>
      </c>
      <c r="D29">
        <f t="shared" si="3"/>
        <v>14.130434782608697</v>
      </c>
      <c r="E29">
        <f t="shared" si="1"/>
        <v>19.471071550838754</v>
      </c>
      <c r="F29">
        <f>SUM((E23*'[1]Dissection Manila'!O17)+('[1]MT Manila'!E26*'[1]Dissection Manila'!P17)+('[1]MT Manila'!E29*'[1]Dissection Manila'!Q17))</f>
        <v>20.18834867025928</v>
      </c>
      <c r="G29" t="s">
        <v>96</v>
      </c>
      <c r="H29">
        <f>AVERAGE(F28:F30)</f>
        <v>20.38834235848913</v>
      </c>
      <c r="I29">
        <f>STDEV(F28:F30)</f>
        <v>0.17841238639211687</v>
      </c>
    </row>
    <row r="30" spans="1:9">
      <c r="A30" t="s">
        <v>97</v>
      </c>
      <c r="B30">
        <v>1.0029999999999999</v>
      </c>
      <c r="C30">
        <v>0.187</v>
      </c>
      <c r="D30">
        <f t="shared" si="3"/>
        <v>13.55072463768116</v>
      </c>
      <c r="E30">
        <f t="shared" si="1"/>
        <v>21.27855563743552</v>
      </c>
      <c r="F30">
        <f>SUM((E24*'[1]Dissection Manila'!O18)+('[1]MT Manila'!E27*'[1]Dissection Manila'!P18)+('[1]MT Manila'!E30*'[1]Dissection Manila'!Q18))</f>
        <v>20.531151270053506</v>
      </c>
    </row>
    <row r="32" spans="1:9">
      <c r="A32" t="s">
        <v>98</v>
      </c>
      <c r="B32">
        <v>1.0409999999999999</v>
      </c>
      <c r="C32">
        <v>0.36899999999999999</v>
      </c>
      <c r="D32">
        <f t="shared" ref="D32:D40" si="4">SUM(C32/0.0138)</f>
        <v>26.739130434782609</v>
      </c>
      <c r="E32">
        <f t="shared" si="1"/>
        <v>40.455456709685514</v>
      </c>
      <c r="G32" t="s">
        <v>2</v>
      </c>
      <c r="H32">
        <f>AVERAGE(E32:E34)</f>
        <v>37.832956982549433</v>
      </c>
      <c r="I32">
        <f>STDEVA(E32:E34)</f>
        <v>7.1717091705882225</v>
      </c>
    </row>
    <row r="33" spans="1:20">
      <c r="A33" t="s">
        <v>99</v>
      </c>
      <c r="B33">
        <v>1.01</v>
      </c>
      <c r="C33">
        <v>0.26300000000000001</v>
      </c>
      <c r="D33">
        <f t="shared" si="4"/>
        <v>19.057971014492754</v>
      </c>
      <c r="E33">
        <f t="shared" si="1"/>
        <v>29.719113215669392</v>
      </c>
    </row>
    <row r="34" spans="1:20">
      <c r="A34" t="s">
        <v>100</v>
      </c>
      <c r="B34">
        <v>1.0589999999999999</v>
      </c>
      <c r="C34">
        <v>0.40200000000000002</v>
      </c>
      <c r="D34">
        <f t="shared" si="4"/>
        <v>29.130434782608699</v>
      </c>
      <c r="E34">
        <f t="shared" si="1"/>
        <v>43.324301022293398</v>
      </c>
    </row>
    <row r="35" spans="1:20">
      <c r="A35" t="s">
        <v>101</v>
      </c>
      <c r="B35">
        <v>0.94699999999999995</v>
      </c>
      <c r="C35">
        <v>0.18</v>
      </c>
      <c r="D35">
        <f t="shared" si="4"/>
        <v>13.043478260869565</v>
      </c>
      <c r="E35">
        <f t="shared" si="1"/>
        <v>21.693218860474726</v>
      </c>
      <c r="G35" t="s">
        <v>2</v>
      </c>
      <c r="H35">
        <f>AVERAGE(E35:E37)</f>
        <v>15.338331837312735</v>
      </c>
      <c r="I35">
        <f>STDEVA(E35:E37)</f>
        <v>5.6214042747255268</v>
      </c>
    </row>
    <row r="36" spans="1:20">
      <c r="A36" t="s">
        <v>102</v>
      </c>
      <c r="B36">
        <v>1.0549999999999999</v>
      </c>
      <c r="C36">
        <v>0.123</v>
      </c>
      <c r="D36">
        <f t="shared" si="4"/>
        <v>8.9130434782608692</v>
      </c>
      <c r="E36">
        <f t="shared" si="1"/>
        <v>13.306202349062438</v>
      </c>
    </row>
    <row r="37" spans="1:20">
      <c r="A37" t="s">
        <v>103</v>
      </c>
      <c r="B37">
        <v>1.0049999999999999</v>
      </c>
      <c r="C37">
        <v>9.7000000000000003E-2</v>
      </c>
      <c r="D37">
        <f t="shared" si="4"/>
        <v>7.0289855072463769</v>
      </c>
      <c r="E37">
        <f t="shared" si="1"/>
        <v>11.01557430240104</v>
      </c>
      <c r="R37" t="s">
        <v>104</v>
      </c>
      <c r="S37">
        <v>0</v>
      </c>
      <c r="T37">
        <v>0</v>
      </c>
    </row>
    <row r="38" spans="1:20">
      <c r="A38" t="s">
        <v>105</v>
      </c>
      <c r="B38">
        <v>1.0069999999999999</v>
      </c>
      <c r="C38">
        <v>0.19600000000000001</v>
      </c>
      <c r="D38">
        <f t="shared" si="4"/>
        <v>14.202898550724639</v>
      </c>
      <c r="E38">
        <f t="shared" si="1"/>
        <v>22.214066750140322</v>
      </c>
      <c r="F38">
        <f>SUM((E32*'[1]Dissection Manila'!O20)+('[1]MT Manila'!E35*'[1]Dissection Manila'!P20)+('[1]MT Manila'!E38*'[1]Dissection Manila'!Q20))</f>
        <v>27.718750964831258</v>
      </c>
      <c r="G38" t="s">
        <v>2</v>
      </c>
      <c r="H38">
        <f>AVERAGE(E38:E40)</f>
        <v>20.625810937242203</v>
      </c>
      <c r="I38">
        <f>STDEVA(E38:E40)</f>
        <v>1.605928735301283</v>
      </c>
      <c r="S38">
        <v>1.44</v>
      </c>
      <c r="T38">
        <v>2.1999999999999999E-2</v>
      </c>
    </row>
    <row r="39" spans="1:20">
      <c r="A39" t="s">
        <v>106</v>
      </c>
      <c r="B39">
        <v>1.0329999999999999</v>
      </c>
      <c r="C39">
        <v>0.187</v>
      </c>
      <c r="D39">
        <f t="shared" si="4"/>
        <v>13.55072463768116</v>
      </c>
      <c r="E39">
        <f t="shared" si="1"/>
        <v>20.660591775748141</v>
      </c>
      <c r="F39">
        <f>SUM((E33*'[1]Dissection Manila'!O21)+('[1]MT Manila'!E36*'[1]Dissection Manila'!P21)+('[1]MT Manila'!E39*'[1]Dissection Manila'!Q21))</f>
        <v>22.114183881848518</v>
      </c>
      <c r="G39" t="s">
        <v>107</v>
      </c>
      <c r="H39">
        <f>AVERAGE(F38:F40)</f>
        <v>24.769457587759039</v>
      </c>
      <c r="I39">
        <f>STDEV(F38:F40)</f>
        <v>2.8138281259142213</v>
      </c>
      <c r="S39">
        <v>2.88</v>
      </c>
      <c r="T39">
        <v>3.7999999999999999E-2</v>
      </c>
    </row>
    <row r="40" spans="1:20">
      <c r="A40" t="s">
        <v>108</v>
      </c>
      <c r="B40">
        <v>1.0029999999999999</v>
      </c>
      <c r="C40">
        <v>0.16700000000000001</v>
      </c>
      <c r="D40">
        <f t="shared" si="4"/>
        <v>12.10144927536232</v>
      </c>
      <c r="E40">
        <f t="shared" si="1"/>
        <v>19.002774285838139</v>
      </c>
      <c r="F40">
        <f>SUM((E34*'[1]Dissection Manila'!O22)+('[1]MT Manila'!E37*'[1]Dissection Manila'!P22)+('[1]MT Manila'!E40*'[1]Dissection Manila'!Q22))</f>
        <v>24.475437916597343</v>
      </c>
      <c r="S40">
        <v>5.78</v>
      </c>
      <c r="T40">
        <v>8.2000000000000003E-2</v>
      </c>
    </row>
    <row r="46" spans="1:20">
      <c r="C46" s="4"/>
    </row>
    <row r="56" spans="1:20">
      <c r="A56" t="s">
        <v>110</v>
      </c>
      <c r="B56">
        <v>1.1060000000000001</v>
      </c>
      <c r="C56">
        <v>0.29599999999999999</v>
      </c>
      <c r="D56">
        <f t="shared" ref="D56:D64" si="5">SUM(C56/0.0131)</f>
        <v>22.595419847328241</v>
      </c>
      <c r="E56">
        <f t="shared" si="1"/>
        <v>32.177021934486419</v>
      </c>
      <c r="G56" t="s">
        <v>0</v>
      </c>
      <c r="H56">
        <f>AVERAGE(E56:E58)</f>
        <v>34.106089168848378</v>
      </c>
      <c r="I56">
        <f>STDEV(E56:E58)</f>
        <v>2.6232209699666833</v>
      </c>
    </row>
    <row r="57" spans="1:20">
      <c r="A57" t="s">
        <v>111</v>
      </c>
      <c r="B57">
        <v>1.115</v>
      </c>
      <c r="C57">
        <v>0.34399999999999997</v>
      </c>
      <c r="D57">
        <f t="shared" si="5"/>
        <v>26.25954198473282</v>
      </c>
      <c r="E57">
        <f t="shared" si="1"/>
        <v>37.093075000855777</v>
      </c>
    </row>
    <row r="58" spans="1:20">
      <c r="A58" t="s">
        <v>112</v>
      </c>
      <c r="B58">
        <v>1.0149999999999999</v>
      </c>
      <c r="C58">
        <v>0.27900000000000003</v>
      </c>
      <c r="D58">
        <f t="shared" si="5"/>
        <v>21.297709923664122</v>
      </c>
      <c r="E58">
        <f t="shared" si="1"/>
        <v>33.048170571202952</v>
      </c>
    </row>
    <row r="59" spans="1:20">
      <c r="A59" t="s">
        <v>113</v>
      </c>
      <c r="B59">
        <v>1.054</v>
      </c>
      <c r="C59">
        <v>0.13500000000000001</v>
      </c>
      <c r="D59">
        <f t="shared" si="5"/>
        <v>10.305343511450381</v>
      </c>
      <c r="E59">
        <f t="shared" si="1"/>
        <v>15.399351072613234</v>
      </c>
      <c r="G59" t="s">
        <v>0</v>
      </c>
      <c r="H59">
        <f>AVERAGE(E59:E61)</f>
        <v>13.889737606056807</v>
      </c>
      <c r="I59">
        <f>STDEV(E59:E61)</f>
        <v>2.1323474385650441</v>
      </c>
      <c r="R59" t="s">
        <v>104</v>
      </c>
      <c r="S59">
        <v>0</v>
      </c>
      <c r="T59">
        <v>0</v>
      </c>
    </row>
    <row r="60" spans="1:20">
      <c r="A60" t="s">
        <v>114</v>
      </c>
      <c r="B60">
        <v>1.006</v>
      </c>
      <c r="C60">
        <v>0.124</v>
      </c>
      <c r="D60">
        <f t="shared" si="5"/>
        <v>9.4656488549618309</v>
      </c>
      <c r="E60">
        <f t="shared" si="1"/>
        <v>14.819480066167875</v>
      </c>
      <c r="S60">
        <v>14.4</v>
      </c>
      <c r="T60">
        <v>0.186</v>
      </c>
    </row>
    <row r="61" spans="1:20">
      <c r="A61" t="s">
        <v>115</v>
      </c>
      <c r="B61">
        <v>1.0289999999999999</v>
      </c>
      <c r="C61">
        <v>9.8000000000000004E-2</v>
      </c>
      <c r="D61">
        <f t="shared" si="5"/>
        <v>7.4809160305343507</v>
      </c>
      <c r="E61">
        <f t="shared" si="1"/>
        <v>11.450381679389313</v>
      </c>
      <c r="S61">
        <v>28.8</v>
      </c>
      <c r="T61">
        <v>0.38100000000000001</v>
      </c>
    </row>
    <row r="62" spans="1:20">
      <c r="A62" t="s">
        <v>116</v>
      </c>
      <c r="B62">
        <v>1.101</v>
      </c>
      <c r="C62">
        <v>0.23300000000000001</v>
      </c>
      <c r="D62">
        <f t="shared" si="5"/>
        <v>17.786259541984734</v>
      </c>
      <c r="E62">
        <f t="shared" si="1"/>
        <v>25.443559290305135</v>
      </c>
      <c r="F62">
        <f>SUM((E56*'[1]Dissection Manila'!O25)+('[1]MT Manila'!E59*'[1]Dissection Manila'!P25)+('[1]MT Manila'!E62*'[1]Dissection Manila'!Q25))</f>
        <v>26.460306579806463</v>
      </c>
      <c r="G62" t="s">
        <v>0</v>
      </c>
      <c r="H62">
        <f>AVERAGE(E62:E64)</f>
        <v>29.543264518068288</v>
      </c>
      <c r="I62">
        <f>STDEV(E62:E64)</f>
        <v>6.114044878239989</v>
      </c>
      <c r="S62">
        <v>58.8</v>
      </c>
      <c r="T62">
        <v>0.77100000000000002</v>
      </c>
    </row>
    <row r="63" spans="1:20">
      <c r="A63" t="s">
        <v>117</v>
      </c>
      <c r="B63">
        <v>1.006</v>
      </c>
      <c r="C63">
        <v>0.30599999999999999</v>
      </c>
      <c r="D63">
        <f t="shared" si="5"/>
        <v>23.358778625954198</v>
      </c>
      <c r="E63">
        <f t="shared" si="1"/>
        <v>36.570652421349763</v>
      </c>
      <c r="F63">
        <f>SUM((E57*'[1]Dissection Manila'!O26)+('[1]MT Manila'!E60*'[1]Dissection Manila'!P26)+('[1]MT Manila'!E63*'[1]Dissection Manila'!Q26))</f>
        <v>34.068322186985782</v>
      </c>
    </row>
    <row r="64" spans="1:20">
      <c r="A64" t="s">
        <v>118</v>
      </c>
      <c r="B64">
        <v>1.179</v>
      </c>
      <c r="C64">
        <v>0.26100000000000001</v>
      </c>
      <c r="D64">
        <f t="shared" si="5"/>
        <v>19.923664122137403</v>
      </c>
      <c r="E64">
        <f t="shared" si="1"/>
        <v>26.615581842549965</v>
      </c>
      <c r="F64">
        <f>SUM((E58*'[1]Dissection Manila'!O27)+('[1]MT Manila'!E61*'[1]Dissection Manila'!P27)+('[1]MT Manila'!E64*'[1]Dissection Manila'!Q27))</f>
        <v>26.954569550692401</v>
      </c>
      <c r="R64" t="s">
        <v>109</v>
      </c>
      <c r="S64">
        <v>0</v>
      </c>
      <c r="T64">
        <v>0</v>
      </c>
    </row>
    <row r="65" spans="1:20">
      <c r="S65">
        <v>14.4</v>
      </c>
      <c r="T65">
        <v>0.19900000000000001</v>
      </c>
    </row>
    <row r="66" spans="1:20">
      <c r="A66" t="s">
        <v>119</v>
      </c>
      <c r="B66">
        <v>1.0549999999999999</v>
      </c>
      <c r="C66">
        <v>0.26300000000000001</v>
      </c>
      <c r="D66">
        <f>SUM(C66/0.0139)</f>
        <v>18.920863309352519</v>
      </c>
      <c r="E66">
        <f t="shared" si="1"/>
        <v>28.246786457090259</v>
      </c>
      <c r="G66" t="s">
        <v>3</v>
      </c>
      <c r="H66">
        <f>AVERAGE(E66:E68)</f>
        <v>27.747795462183344</v>
      </c>
      <c r="I66">
        <f>STDEVA(E66:E68)</f>
        <v>1.4465978594748039</v>
      </c>
      <c r="S66">
        <v>28.8</v>
      </c>
      <c r="T66">
        <v>0.40500000000000003</v>
      </c>
    </row>
    <row r="67" spans="1:20">
      <c r="A67" t="s">
        <v>120</v>
      </c>
      <c r="B67">
        <v>1.1299999999999999</v>
      </c>
      <c r="C67">
        <v>0.28799999999999998</v>
      </c>
      <c r="D67">
        <f t="shared" ref="D67:D74" si="6">SUM(C67/0.0139)</f>
        <v>20.719424460431654</v>
      </c>
      <c r="E67">
        <f t="shared" ref="E67:E130" si="7">SUM((D67*7350*4.5)/(21*B67*1000))</f>
        <v>28.878843827592792</v>
      </c>
      <c r="S67">
        <v>58.8</v>
      </c>
      <c r="T67">
        <v>0.81599999999999995</v>
      </c>
    </row>
    <row r="68" spans="1:20">
      <c r="A68" t="s">
        <v>121</v>
      </c>
      <c r="B68">
        <v>1.141</v>
      </c>
      <c r="C68">
        <v>0.26300000000000001</v>
      </c>
      <c r="D68">
        <f t="shared" si="6"/>
        <v>18.920863309352519</v>
      </c>
      <c r="E68">
        <f t="shared" si="7"/>
        <v>26.117756101866977</v>
      </c>
    </row>
    <row r="69" spans="1:20">
      <c r="A69" t="s">
        <v>122</v>
      </c>
      <c r="B69">
        <v>0.998</v>
      </c>
      <c r="C69">
        <v>8.4000000000000005E-2</v>
      </c>
      <c r="D69">
        <f t="shared" si="6"/>
        <v>6.0431654676258999</v>
      </c>
      <c r="E69">
        <f t="shared" si="7"/>
        <v>9.5370597309727376</v>
      </c>
      <c r="G69" t="s">
        <v>3</v>
      </c>
      <c r="H69">
        <f>AVERAGE(E69:E71)</f>
        <v>10.016501516126938</v>
      </c>
      <c r="I69">
        <f>STDEVA(E69:E71)</f>
        <v>1.0804479370143245</v>
      </c>
    </row>
    <row r="70" spans="1:20">
      <c r="A70" t="s">
        <v>123</v>
      </c>
      <c r="B70">
        <v>1.0269999999999999</v>
      </c>
      <c r="C70">
        <v>0.10199999999999999</v>
      </c>
      <c r="D70">
        <f t="shared" si="6"/>
        <v>7.3381294964028774</v>
      </c>
      <c r="E70">
        <f t="shared" si="7"/>
        <v>11.253703950179682</v>
      </c>
    </row>
    <row r="71" spans="1:20">
      <c r="A71" t="s">
        <v>124</v>
      </c>
      <c r="B71">
        <v>1.028</v>
      </c>
      <c r="C71">
        <v>8.4000000000000005E-2</v>
      </c>
      <c r="D71">
        <f t="shared" si="6"/>
        <v>6.0431654676258999</v>
      </c>
      <c r="E71">
        <f t="shared" si="7"/>
        <v>9.2587408672283971</v>
      </c>
    </row>
    <row r="72" spans="1:20">
      <c r="A72" t="s">
        <v>125</v>
      </c>
      <c r="B72">
        <v>1.085</v>
      </c>
      <c r="C72">
        <v>0.184</v>
      </c>
      <c r="D72">
        <f t="shared" si="6"/>
        <v>13.237410071942447</v>
      </c>
      <c r="E72">
        <f t="shared" si="7"/>
        <v>19.215595265722907</v>
      </c>
      <c r="F72">
        <f>SUM((E66*'[1]Dissection Manila'!O29)+('[1]MT Manila'!E69*'[1]Dissection Manila'!P29)+('[1]MT Manila'!E72*'[1]Dissection Manila'!Q29))</f>
        <v>20.371969997917297</v>
      </c>
      <c r="G72" t="s">
        <v>3</v>
      </c>
      <c r="H72">
        <f>AVERAGE(E72:E74)</f>
        <v>20.009837099025642</v>
      </c>
      <c r="I72">
        <f>STDEVA(E72:E74)</f>
        <v>2.3574870933907812</v>
      </c>
    </row>
    <row r="73" spans="1:20">
      <c r="A73" t="s">
        <v>126</v>
      </c>
      <c r="B73">
        <v>1.0349999999999999</v>
      </c>
      <c r="C73">
        <v>0.20699999999999999</v>
      </c>
      <c r="D73">
        <f t="shared" si="6"/>
        <v>14.892086330935252</v>
      </c>
      <c r="E73">
        <f t="shared" si="7"/>
        <v>22.661870503597118</v>
      </c>
      <c r="F73">
        <f>SUM((E67*'[1]Dissection Manila'!O30)+('[1]MT Manila'!E70*'[1]Dissection Manila'!P30)+('[1]MT Manila'!E73*'[1]Dissection Manila'!Q30))</f>
        <v>23.035871489756609</v>
      </c>
    </row>
    <row r="74" spans="1:20">
      <c r="A74" t="s">
        <v>127</v>
      </c>
      <c r="B74">
        <v>1.0049999999999999</v>
      </c>
      <c r="C74">
        <v>0.161</v>
      </c>
      <c r="D74">
        <f t="shared" si="6"/>
        <v>11.582733812949641</v>
      </c>
      <c r="E74">
        <f t="shared" si="7"/>
        <v>18.152045527756904</v>
      </c>
      <c r="F74">
        <f>SUM((E68*'[1]Dissection Manila'!O31)+('[1]MT Manila'!E71*'[1]Dissection Manila'!P31)+('[1]MT Manila'!E74*'[1]Dissection Manila'!Q31))</f>
        <v>19.212370537073557</v>
      </c>
    </row>
    <row r="76" spans="1:20">
      <c r="A76" t="s">
        <v>128</v>
      </c>
      <c r="B76">
        <v>1.046</v>
      </c>
      <c r="C76">
        <v>0.38200000000000001</v>
      </c>
      <c r="D76">
        <f t="shared" ref="D76:D84" si="8">SUM(C76/0.0131)</f>
        <v>29.16030534351145</v>
      </c>
      <c r="E76">
        <f t="shared" si="7"/>
        <v>43.90772554113817</v>
      </c>
      <c r="G76" t="s">
        <v>4</v>
      </c>
      <c r="H76">
        <f>AVERAGE(E76:E78)</f>
        <v>40.913942979734095</v>
      </c>
      <c r="I76">
        <f>STDEV(E76:E78)</f>
        <v>2.9088364647513538</v>
      </c>
    </row>
    <row r="77" spans="1:20">
      <c r="A77" t="s">
        <v>129</v>
      </c>
      <c r="B77">
        <v>1.0329999999999999</v>
      </c>
      <c r="C77">
        <v>0.35</v>
      </c>
      <c r="D77">
        <f t="shared" si="8"/>
        <v>26.717557251908396</v>
      </c>
      <c r="E77">
        <f t="shared" si="7"/>
        <v>40.735868994923266</v>
      </c>
    </row>
    <row r="78" spans="1:20">
      <c r="A78" t="s">
        <v>128</v>
      </c>
      <c r="B78">
        <v>1.0129999999999999</v>
      </c>
      <c r="C78">
        <v>0.32100000000000001</v>
      </c>
      <c r="D78">
        <f t="shared" si="8"/>
        <v>24.503816793893129</v>
      </c>
      <c r="E78">
        <f t="shared" si="7"/>
        <v>38.09823440314085</v>
      </c>
    </row>
    <row r="79" spans="1:20">
      <c r="A79" t="s">
        <v>130</v>
      </c>
      <c r="B79">
        <v>1.054</v>
      </c>
      <c r="C79">
        <v>0.14199999999999999</v>
      </c>
      <c r="D79">
        <f t="shared" si="8"/>
        <v>10.839694656488549</v>
      </c>
      <c r="E79">
        <f t="shared" si="7"/>
        <v>16.197835943045032</v>
      </c>
      <c r="G79" t="s">
        <v>4</v>
      </c>
      <c r="H79">
        <f>AVERAGE(E79:E81)</f>
        <v>15.939478078136519</v>
      </c>
      <c r="I79">
        <f>STDEV(E79:E81)</f>
        <v>0.59583380950011278</v>
      </c>
    </row>
    <row r="80" spans="1:20">
      <c r="A80" t="s">
        <v>131</v>
      </c>
      <c r="B80">
        <v>1.014</v>
      </c>
      <c r="C80">
        <v>0.13800000000000001</v>
      </c>
      <c r="D80">
        <f t="shared" si="8"/>
        <v>10.534351145038169</v>
      </c>
      <c r="E80">
        <f t="shared" si="7"/>
        <v>16.362527666109585</v>
      </c>
    </row>
    <row r="81" spans="1:9">
      <c r="A81" t="s">
        <v>132</v>
      </c>
      <c r="B81">
        <v>1.048</v>
      </c>
      <c r="C81">
        <v>0.13300000000000001</v>
      </c>
      <c r="D81">
        <f t="shared" si="8"/>
        <v>10.152671755725191</v>
      </c>
      <c r="E81">
        <f t="shared" si="7"/>
        <v>15.258070625254936</v>
      </c>
    </row>
    <row r="82" spans="1:9">
      <c r="A82" t="s">
        <v>133</v>
      </c>
      <c r="B82">
        <v>1.0469999999999999</v>
      </c>
      <c r="C82">
        <v>0.27200000000000002</v>
      </c>
      <c r="D82">
        <f t="shared" si="8"/>
        <v>20.763358778625953</v>
      </c>
      <c r="E82">
        <f t="shared" si="7"/>
        <v>31.234278964981733</v>
      </c>
      <c r="F82">
        <f>SUM((E76*'[1]Dissection Manila'!O33)+('[1]MT Manila'!E79*'[1]Dissection Manila'!P33)+('[1]MT Manila'!E82*'[1]Dissection Manila'!Q33))</f>
        <v>32.873528164188222</v>
      </c>
      <c r="G82" t="s">
        <v>4</v>
      </c>
      <c r="H82">
        <f>AVERAGE(E82:E84)</f>
        <v>30.060697250844175</v>
      </c>
      <c r="I82">
        <f>STDEV(E82:E84)</f>
        <v>6.6619195386655461</v>
      </c>
    </row>
    <row r="83" spans="1:9">
      <c r="A83" t="s">
        <v>134</v>
      </c>
      <c r="B83">
        <v>1.107</v>
      </c>
      <c r="C83">
        <v>0.33200000000000002</v>
      </c>
      <c r="D83">
        <f t="shared" si="8"/>
        <v>25.34351145038168</v>
      </c>
      <c r="E83">
        <f t="shared" si="7"/>
        <v>36.057841494445476</v>
      </c>
      <c r="F83">
        <f>SUM((E77*'[1]Dissection Manila'!O34)+('[1]MT Manila'!E80*'[1]Dissection Manila'!P34)+('[1]MT Manila'!E83*'[1]Dissection Manila'!Q34))</f>
        <v>34.865803459601921</v>
      </c>
    </row>
    <row r="84" spans="1:9">
      <c r="A84" t="s">
        <v>135</v>
      </c>
      <c r="B84">
        <v>1.0609999999999999</v>
      </c>
      <c r="C84">
        <v>0.20200000000000001</v>
      </c>
      <c r="D84">
        <f t="shared" si="8"/>
        <v>15.419847328244275</v>
      </c>
      <c r="E84">
        <f t="shared" si="7"/>
        <v>22.889971293105312</v>
      </c>
      <c r="F84">
        <f>SUM((E78*'[1]Dissection Manila'!O35)+('[1]MT Manila'!E81*'[1]Dissection Manila'!P35)+('[1]MT Manila'!E84*'[1]Dissection Manila'!Q35))</f>
        <v>26.450785536030075</v>
      </c>
    </row>
    <row r="86" spans="1:9">
      <c r="A86" t="s">
        <v>136</v>
      </c>
      <c r="B86">
        <v>1.0529999999999999</v>
      </c>
      <c r="C86">
        <v>0.33500000000000002</v>
      </c>
      <c r="D86">
        <f>SUM(C86/0.0139)</f>
        <v>24.100719424460433</v>
      </c>
      <c r="E86">
        <f t="shared" si="7"/>
        <v>36.048084609235694</v>
      </c>
      <c r="G86" t="s">
        <v>2</v>
      </c>
      <c r="H86">
        <f>AVERAGE(E86:E88)</f>
        <v>35.631144754496439</v>
      </c>
      <c r="I86">
        <f>STDEV(E86:E88)</f>
        <v>0.87533867049666081</v>
      </c>
    </row>
    <row r="87" spans="1:9">
      <c r="A87" t="s">
        <v>137</v>
      </c>
      <c r="B87">
        <v>1.048</v>
      </c>
      <c r="C87">
        <v>0.33500000000000002</v>
      </c>
      <c r="D87">
        <f t="shared" ref="D87:D94" si="9">SUM(C87/0.0139)</f>
        <v>24.100719424460433</v>
      </c>
      <c r="E87">
        <f t="shared" si="7"/>
        <v>36.220069745730129</v>
      </c>
    </row>
    <row r="88" spans="1:9">
      <c r="A88" t="s">
        <v>138</v>
      </c>
      <c r="B88">
        <v>1.0569999999999999</v>
      </c>
      <c r="C88">
        <v>0.32300000000000001</v>
      </c>
      <c r="D88">
        <f t="shared" si="9"/>
        <v>23.237410071942449</v>
      </c>
      <c r="E88">
        <f t="shared" si="7"/>
        <v>34.625279908523517</v>
      </c>
    </row>
    <row r="89" spans="1:9">
      <c r="A89" t="s">
        <v>139</v>
      </c>
      <c r="B89">
        <v>1.038</v>
      </c>
      <c r="C89">
        <v>0.11</v>
      </c>
      <c r="D89">
        <f t="shared" si="9"/>
        <v>7.913669064748202</v>
      </c>
      <c r="E89">
        <f t="shared" si="7"/>
        <v>12.007734852580365</v>
      </c>
      <c r="G89" t="s">
        <v>2</v>
      </c>
      <c r="H89">
        <f>AVERAGE(E89:E91)</f>
        <v>10.601290705484097</v>
      </c>
      <c r="I89">
        <f>STDEV(E89:E91)</f>
        <v>1.2797299614669118</v>
      </c>
    </row>
    <row r="90" spans="1:9">
      <c r="A90" t="s">
        <v>140</v>
      </c>
      <c r="B90">
        <v>1.0129999999999999</v>
      </c>
      <c r="C90">
        <v>9.1999999999999998E-2</v>
      </c>
      <c r="D90">
        <f t="shared" si="9"/>
        <v>6.6187050359712236</v>
      </c>
      <c r="E90">
        <f t="shared" si="7"/>
        <v>10.290681571228706</v>
      </c>
    </row>
    <row r="91" spans="1:9">
      <c r="A91" t="s">
        <v>141</v>
      </c>
      <c r="B91">
        <v>1.0489999999999999</v>
      </c>
      <c r="C91">
        <v>8.7999999999999995E-2</v>
      </c>
      <c r="D91">
        <f t="shared" si="9"/>
        <v>6.3309352517985609</v>
      </c>
      <c r="E91">
        <f t="shared" si="7"/>
        <v>9.5054556926432152</v>
      </c>
    </row>
    <row r="92" spans="1:9">
      <c r="A92" t="s">
        <v>142</v>
      </c>
      <c r="B92">
        <v>1.0920000000000001</v>
      </c>
      <c r="C92">
        <v>0.218</v>
      </c>
      <c r="D92">
        <f t="shared" si="9"/>
        <v>15.683453237410072</v>
      </c>
      <c r="E92">
        <f t="shared" si="7"/>
        <v>22.620365246264523</v>
      </c>
      <c r="F92">
        <f>SUM((E86*'[1]Dissection Manila'!O37)+('[1]MT Manila'!E89*'[1]Dissection Manila'!P37)+('[1]MT Manila'!E92*'[1]Dissection Manila'!Q37))</f>
        <v>25.174922133763687</v>
      </c>
      <c r="G92" t="s">
        <v>2</v>
      </c>
      <c r="H92">
        <f>AVERAGE(E92:E94)</f>
        <v>23.500872746188154</v>
      </c>
      <c r="I92">
        <f>STDEV(E92:E94)</f>
        <v>0.91484188118060927</v>
      </c>
    </row>
    <row r="93" spans="1:9">
      <c r="A93" t="s">
        <v>143</v>
      </c>
      <c r="B93">
        <v>1.2190000000000001</v>
      </c>
      <c r="C93">
        <v>0.26300000000000001</v>
      </c>
      <c r="D93">
        <f t="shared" si="9"/>
        <v>18.920863309352519</v>
      </c>
      <c r="E93">
        <f t="shared" si="7"/>
        <v>24.446562520287301</v>
      </c>
      <c r="F93">
        <f>SUM((E87*'[1]Dissection Manila'!O38)+('[1]MT Manila'!E90*'[1]Dissection Manila'!P38)+('[1]MT Manila'!E93*'[1]Dissection Manila'!Q38))</f>
        <v>26.208603421529865</v>
      </c>
    </row>
    <row r="94" spans="1:9">
      <c r="A94" t="s">
        <v>144</v>
      </c>
      <c r="B94">
        <v>1.0249999999999999</v>
      </c>
      <c r="C94">
        <v>0.21199999999999999</v>
      </c>
      <c r="D94">
        <f t="shared" si="9"/>
        <v>15.25179856115108</v>
      </c>
      <c r="E94">
        <f t="shared" si="7"/>
        <v>23.435690472012634</v>
      </c>
      <c r="F94">
        <f>SUM((E88*'[1]Dissection Manila'!O39)+('[1]MT Manila'!E91*'[1]Dissection Manila'!P39)+('[1]MT Manila'!E94*'[1]Dissection Manila'!Q39))</f>
        <v>25.55434565164612</v>
      </c>
    </row>
    <row r="97" spans="1:20">
      <c r="A97" t="s">
        <v>145</v>
      </c>
      <c r="B97">
        <v>1.016</v>
      </c>
      <c r="C97">
        <v>0.191</v>
      </c>
      <c r="D97">
        <f>SUM(C97/0.0131)</f>
        <v>14.580152671755725</v>
      </c>
      <c r="E97">
        <f t="shared" si="7"/>
        <v>22.602106750015022</v>
      </c>
      <c r="G97" t="s">
        <v>0</v>
      </c>
      <c r="H97">
        <f>AVERAGE(E97:E99)</f>
        <v>24.188517143727324</v>
      </c>
    </row>
    <row r="98" spans="1:20">
      <c r="A98" t="s">
        <v>146</v>
      </c>
      <c r="B98">
        <v>1.079</v>
      </c>
      <c r="C98">
        <v>0.24</v>
      </c>
      <c r="D98">
        <f t="shared" ref="D98:D125" si="10">SUM(C98/0.0131)</f>
        <v>18.320610687022899</v>
      </c>
      <c r="E98">
        <f t="shared" si="7"/>
        <v>26.742318658073277</v>
      </c>
    </row>
    <row r="99" spans="1:20">
      <c r="A99" t="s">
        <v>147</v>
      </c>
      <c r="B99">
        <v>1.1080000000000001</v>
      </c>
      <c r="C99">
        <v>0.214</v>
      </c>
      <c r="D99">
        <f t="shared" si="10"/>
        <v>16.335877862595417</v>
      </c>
      <c r="E99">
        <f t="shared" si="7"/>
        <v>23.221126023093667</v>
      </c>
    </row>
    <row r="100" spans="1:20">
      <c r="A100" t="s">
        <v>148</v>
      </c>
      <c r="B100">
        <v>0.77200000000000002</v>
      </c>
      <c r="C100">
        <v>6.8000000000000005E-2</v>
      </c>
      <c r="D100">
        <f t="shared" si="10"/>
        <v>5.1908396946564883</v>
      </c>
      <c r="E100">
        <f t="shared" si="7"/>
        <v>10.590119843373017</v>
      </c>
      <c r="G100" t="s">
        <v>0</v>
      </c>
      <c r="H100">
        <f>AVERAGE(E100:E102)</f>
        <v>10.645548566286557</v>
      </c>
    </row>
    <row r="101" spans="1:20">
      <c r="A101" t="s">
        <v>149</v>
      </c>
      <c r="B101">
        <v>0.79</v>
      </c>
      <c r="C101">
        <v>7.3999999999999996E-2</v>
      </c>
      <c r="D101">
        <f t="shared" si="10"/>
        <v>5.6488549618320603</v>
      </c>
      <c r="E101">
        <f t="shared" si="7"/>
        <v>11.261957677070248</v>
      </c>
    </row>
    <row r="102" spans="1:20">
      <c r="A102" t="s">
        <v>150</v>
      </c>
      <c r="B102">
        <v>0.91800000000000004</v>
      </c>
      <c r="C102">
        <v>7.6999999999999999E-2</v>
      </c>
      <c r="D102">
        <f t="shared" si="10"/>
        <v>5.8778625954198471</v>
      </c>
      <c r="E102">
        <f t="shared" si="7"/>
        <v>10.084568178416403</v>
      </c>
    </row>
    <row r="103" spans="1:20">
      <c r="A103" t="s">
        <v>151</v>
      </c>
      <c r="B103">
        <v>1.071</v>
      </c>
      <c r="C103">
        <v>0.16700000000000001</v>
      </c>
      <c r="D103">
        <f t="shared" si="10"/>
        <v>12.748091603053435</v>
      </c>
      <c r="E103">
        <f t="shared" si="7"/>
        <v>18.747193533902109</v>
      </c>
      <c r="F103">
        <f>SUM((E97*'[1]Dissection Manila'!O42)+('[1]MT Manila'!E100*'[1]Dissection Manila'!P42)+('[1]MT Manila'!E103*'[1]Dissection Manila'!Q42))</f>
        <v>19.272614253652467</v>
      </c>
      <c r="G103" t="s">
        <v>0</v>
      </c>
      <c r="H103">
        <f>AVERAGE(E103:E105)</f>
        <v>17.51914061639982</v>
      </c>
    </row>
    <row r="104" spans="1:20">
      <c r="A104" t="s">
        <v>152</v>
      </c>
      <c r="B104">
        <v>1.044</v>
      </c>
      <c r="C104">
        <v>0.14799999999999999</v>
      </c>
      <c r="D104">
        <f t="shared" si="10"/>
        <v>11.297709923664121</v>
      </c>
      <c r="E104">
        <f t="shared" si="7"/>
        <v>17.043958936562252</v>
      </c>
      <c r="F104">
        <f>SUM((E98*'[1]Dissection Manila'!O43)+('[1]MT Manila'!E101*'[1]Dissection Manila'!P43)+('[1]MT Manila'!E104*'[1]Dissection Manila'!Q43))</f>
        <v>21.003276824215394</v>
      </c>
    </row>
    <row r="105" spans="1:20">
      <c r="A105" t="s">
        <v>153</v>
      </c>
      <c r="B105">
        <v>1.133</v>
      </c>
      <c r="C105">
        <v>0.158</v>
      </c>
      <c r="D105">
        <f t="shared" si="10"/>
        <v>12.061068702290076</v>
      </c>
      <c r="E105">
        <f t="shared" si="7"/>
        <v>16.7662693787351</v>
      </c>
      <c r="F105">
        <f>SUM((E99*'[1]Dissection Manila'!O44)+('[1]MT Manila'!E102*'[1]Dissection Manila'!P44)+('[1]MT Manila'!E105*'[1]Dissection Manila'!Q44))</f>
        <v>18.2031830467361</v>
      </c>
    </row>
    <row r="107" spans="1:20">
      <c r="A107" t="s">
        <v>154</v>
      </c>
      <c r="B107">
        <v>1.0409999999999999</v>
      </c>
      <c r="C107">
        <v>0.17399999999999999</v>
      </c>
      <c r="D107">
        <f t="shared" si="10"/>
        <v>13.282442748091601</v>
      </c>
      <c r="E107">
        <f t="shared" si="7"/>
        <v>20.095914820599688</v>
      </c>
      <c r="G107" t="s">
        <v>3</v>
      </c>
      <c r="H107">
        <f>AVERAGE(E107:E109)</f>
        <v>22.664401171564787</v>
      </c>
      <c r="R107" t="s">
        <v>104</v>
      </c>
      <c r="S107">
        <v>0</v>
      </c>
      <c r="T107">
        <v>1E-3</v>
      </c>
    </row>
    <row r="108" spans="1:20">
      <c r="A108" t="s">
        <v>155</v>
      </c>
      <c r="B108">
        <v>1.0049999999999999</v>
      </c>
      <c r="C108">
        <v>0.23799999999999999</v>
      </c>
      <c r="D108">
        <f t="shared" si="10"/>
        <v>18.167938931297709</v>
      </c>
      <c r="E108">
        <f t="shared" si="7"/>
        <v>28.472143101287458</v>
      </c>
      <c r="S108">
        <v>14.4</v>
      </c>
      <c r="T108">
        <v>0.18</v>
      </c>
    </row>
    <row r="109" spans="1:20">
      <c r="A109" t="s">
        <v>156</v>
      </c>
      <c r="B109">
        <v>1.046</v>
      </c>
      <c r="C109">
        <v>0.16900000000000001</v>
      </c>
      <c r="D109">
        <f t="shared" si="10"/>
        <v>12.900763358778626</v>
      </c>
      <c r="E109">
        <f t="shared" si="7"/>
        <v>19.425145592807205</v>
      </c>
      <c r="S109">
        <v>28.8</v>
      </c>
      <c r="T109">
        <v>0.377</v>
      </c>
    </row>
    <row r="110" spans="1:20">
      <c r="A110" t="s">
        <v>157</v>
      </c>
      <c r="B110">
        <v>0.69899999999999995</v>
      </c>
      <c r="C110">
        <v>0.05</v>
      </c>
      <c r="D110">
        <f t="shared" si="10"/>
        <v>3.8167938931297711</v>
      </c>
      <c r="E110">
        <f t="shared" si="7"/>
        <v>8.6000720767945484</v>
      </c>
      <c r="G110" t="s">
        <v>3</v>
      </c>
      <c r="H110">
        <f>AVERAGE(E110:E112)</f>
        <v>11.192274832735015</v>
      </c>
      <c r="S110">
        <v>58.8</v>
      </c>
      <c r="T110">
        <v>0.77500000000000002</v>
      </c>
    </row>
    <row r="111" spans="1:20">
      <c r="A111" t="s">
        <v>158</v>
      </c>
      <c r="B111">
        <v>0.67300000000000004</v>
      </c>
      <c r="C111">
        <v>7.2999999999999995E-2</v>
      </c>
      <c r="D111">
        <f t="shared" si="10"/>
        <v>5.5725190839694649</v>
      </c>
      <c r="E111">
        <f t="shared" si="7"/>
        <v>13.041185077640277</v>
      </c>
    </row>
    <row r="112" spans="1:20">
      <c r="A112" t="s">
        <v>159</v>
      </c>
      <c r="B112">
        <v>0.82599999999999996</v>
      </c>
      <c r="C112">
        <v>8.2000000000000003E-2</v>
      </c>
      <c r="D112">
        <f t="shared" si="10"/>
        <v>6.2595419847328246</v>
      </c>
      <c r="E112">
        <f t="shared" si="7"/>
        <v>11.935567343770215</v>
      </c>
      <c r="R112" t="s">
        <v>109</v>
      </c>
      <c r="S112">
        <v>0</v>
      </c>
      <c r="T112">
        <v>0</v>
      </c>
    </row>
    <row r="113" spans="1:20">
      <c r="A113" t="s">
        <v>160</v>
      </c>
      <c r="B113">
        <v>1.0189999999999999</v>
      </c>
      <c r="C113">
        <v>0.17100000000000001</v>
      </c>
      <c r="D113">
        <f t="shared" si="10"/>
        <v>13.053435114503817</v>
      </c>
      <c r="E113">
        <f t="shared" si="7"/>
        <v>20.175819730464685</v>
      </c>
      <c r="F113">
        <f>SUM((E107*'[1]Dissection Manila'!O46)+('[1]MT Manila'!E110*'[1]Dissection Manila'!P46)+('[1]MT Manila'!E113*'[1]Dissection Manila'!Q46))</f>
        <v>18.872356425588709</v>
      </c>
      <c r="G113" t="s">
        <v>3</v>
      </c>
      <c r="H113">
        <f>AVERAGE(E113:E115)</f>
        <v>20.388766713697752</v>
      </c>
      <c r="S113">
        <v>14.4</v>
      </c>
      <c r="T113">
        <v>0.187</v>
      </c>
    </row>
    <row r="114" spans="1:20">
      <c r="A114" t="s">
        <v>161</v>
      </c>
      <c r="B114">
        <v>1.0289999999999999</v>
      </c>
      <c r="C114">
        <v>0.183</v>
      </c>
      <c r="D114">
        <f t="shared" si="10"/>
        <v>13.96946564885496</v>
      </c>
      <c r="E114">
        <f t="shared" si="7"/>
        <v>21.381835176818818</v>
      </c>
      <c r="F114">
        <f>SUM((E108*'[1]Dissection Manila'!O47)+('[1]MT Manila'!E111*'[1]Dissection Manila'!P47)+('[1]MT Manila'!E114*'[1]Dissection Manila'!Q47))</f>
        <v>23.632860839130103</v>
      </c>
      <c r="S114">
        <v>28.8</v>
      </c>
      <c r="T114">
        <v>0.39100000000000001</v>
      </c>
    </row>
    <row r="115" spans="1:20">
      <c r="A115" t="s">
        <v>162</v>
      </c>
      <c r="B115">
        <v>1.073</v>
      </c>
      <c r="C115">
        <v>0.17499999999999999</v>
      </c>
      <c r="D115">
        <f t="shared" si="10"/>
        <v>13.358778625954198</v>
      </c>
      <c r="E115">
        <f t="shared" si="7"/>
        <v>19.608645233809753</v>
      </c>
      <c r="F115">
        <f>SUM((E109*'[1]Dissection Manila'!O48)+('[1]MT Manila'!E112*'[1]Dissection Manila'!P48)+('[1]MT Manila'!E115*'[1]Dissection Manila'!Q48))</f>
        <v>18.63096047021677</v>
      </c>
      <c r="S115">
        <v>58.8</v>
      </c>
      <c r="T115">
        <v>0.80800000000000005</v>
      </c>
    </row>
    <row r="117" spans="1:20">
      <c r="A117" t="s">
        <v>163</v>
      </c>
      <c r="B117">
        <v>1.147</v>
      </c>
      <c r="C117">
        <v>0.23</v>
      </c>
      <c r="D117">
        <f>SUM(C117/0.0131)</f>
        <v>17.557251908396946</v>
      </c>
      <c r="E117">
        <f t="shared" si="7"/>
        <v>24.108693771338441</v>
      </c>
      <c r="G117" t="s">
        <v>4</v>
      </c>
      <c r="H117">
        <f>AVERAGE(E117:E119)</f>
        <v>29.750552655409525</v>
      </c>
    </row>
    <row r="118" spans="1:20">
      <c r="A118" t="s">
        <v>164</v>
      </c>
      <c r="B118">
        <v>1.0740000000000001</v>
      </c>
      <c r="C118">
        <v>0.29399999999999998</v>
      </c>
      <c r="D118">
        <f t="shared" si="10"/>
        <v>22.44274809160305</v>
      </c>
      <c r="E118">
        <f t="shared" si="7"/>
        <v>32.911851251652514</v>
      </c>
    </row>
    <row r="119" spans="1:20">
      <c r="A119" t="s">
        <v>163</v>
      </c>
      <c r="B119">
        <v>1.0369999999999999</v>
      </c>
      <c r="C119">
        <v>0.27800000000000002</v>
      </c>
      <c r="D119">
        <f t="shared" si="10"/>
        <v>21.221374045801529</v>
      </c>
      <c r="E119">
        <f t="shared" si="7"/>
        <v>32.231112943237619</v>
      </c>
    </row>
    <row r="120" spans="1:20">
      <c r="A120" t="s">
        <v>165</v>
      </c>
      <c r="B120">
        <v>1.056</v>
      </c>
      <c r="C120">
        <v>8.5000000000000006E-2</v>
      </c>
      <c r="D120">
        <f t="shared" si="10"/>
        <v>6.4885496183206106</v>
      </c>
      <c r="E120">
        <f t="shared" si="7"/>
        <v>9.6775242886884101</v>
      </c>
      <c r="G120" t="s">
        <v>4</v>
      </c>
      <c r="H120">
        <f>AVERAGE(E120:E122)</f>
        <v>11.778125643724382</v>
      </c>
    </row>
    <row r="121" spans="1:20">
      <c r="A121" t="s">
        <v>166</v>
      </c>
      <c r="B121">
        <v>1.1259999999999999</v>
      </c>
      <c r="C121">
        <v>0.13100000000000001</v>
      </c>
      <c r="D121">
        <f t="shared" si="10"/>
        <v>10</v>
      </c>
      <c r="E121">
        <f t="shared" si="7"/>
        <v>13.987566607460037</v>
      </c>
    </row>
    <row r="122" spans="1:20">
      <c r="A122" t="s">
        <v>167</v>
      </c>
      <c r="B122">
        <v>1.02</v>
      </c>
      <c r="C122">
        <v>9.9000000000000005E-2</v>
      </c>
      <c r="D122">
        <f t="shared" si="10"/>
        <v>7.5572519083969469</v>
      </c>
      <c r="E122">
        <f t="shared" si="7"/>
        <v>11.669286035024697</v>
      </c>
    </row>
    <row r="123" spans="1:20">
      <c r="A123" t="s">
        <v>168</v>
      </c>
      <c r="B123">
        <v>1.0660000000000001</v>
      </c>
      <c r="C123">
        <v>0.316</v>
      </c>
      <c r="D123">
        <f t="shared" si="10"/>
        <v>24.122137404580151</v>
      </c>
      <c r="E123">
        <f t="shared" si="7"/>
        <v>35.640118585566348</v>
      </c>
      <c r="F123">
        <f>SUM((E117*'[1]Dissection Manila'!O50)+('[1]MT Manila'!E120*'[1]Dissection Manila'!P50)+('[1]MT Manila'!E123*'[1]Dissection Manila'!Q50))</f>
        <v>28.675429695102732</v>
      </c>
      <c r="G123" t="s">
        <v>4</v>
      </c>
      <c r="H123">
        <f>AVERAGE(E123:E125)</f>
        <v>29.490984540236383</v>
      </c>
    </row>
    <row r="124" spans="1:20">
      <c r="A124" t="s">
        <v>169</v>
      </c>
      <c r="B124">
        <v>1.0049999999999999</v>
      </c>
      <c r="C124">
        <v>0.22600000000000001</v>
      </c>
      <c r="D124">
        <f t="shared" si="10"/>
        <v>17.251908396946565</v>
      </c>
      <c r="E124">
        <f t="shared" si="7"/>
        <v>27.036572860886416</v>
      </c>
      <c r="F124">
        <f>SUM((E118*'[1]Dissection Manila'!O51)+('[1]MT Manila'!E121*'[1]Dissection Manila'!P51)+('[1]MT Manila'!E124*'[1]Dissection Manila'!Q51))</f>
        <v>28.21339699610364</v>
      </c>
    </row>
    <row r="125" spans="1:20">
      <c r="A125" t="s">
        <v>170</v>
      </c>
      <c r="B125">
        <v>1.044</v>
      </c>
      <c r="C125">
        <v>0.224</v>
      </c>
      <c r="D125">
        <f t="shared" si="10"/>
        <v>17.099236641221374</v>
      </c>
      <c r="E125">
        <f t="shared" si="7"/>
        <v>25.796262174256384</v>
      </c>
      <c r="F125">
        <f>SUM((E119*'[1]Dissection Manila'!O52)+('[1]MT Manila'!E122*'[1]Dissection Manila'!P52)+('[1]MT Manila'!E125*'[1]Dissection Manila'!Q52))</f>
        <v>26.898312712922433</v>
      </c>
    </row>
    <row r="127" spans="1:20">
      <c r="A127" t="s">
        <v>171</v>
      </c>
      <c r="B127">
        <v>1.0349999999999999</v>
      </c>
      <c r="C127">
        <v>0.151</v>
      </c>
      <c r="D127">
        <f>SUM(C127/0.0137)</f>
        <v>11.021897810218977</v>
      </c>
      <c r="E127">
        <f t="shared" si="7"/>
        <v>16.772453189463661</v>
      </c>
      <c r="G127" t="s">
        <v>2</v>
      </c>
      <c r="H127">
        <f>AVERAGE(E127:E129)</f>
        <v>19.106316621042449</v>
      </c>
    </row>
    <row r="128" spans="1:20">
      <c r="A128" t="s">
        <v>172</v>
      </c>
      <c r="B128">
        <v>1.0860000000000001</v>
      </c>
      <c r="C128">
        <v>0.19</v>
      </c>
      <c r="D128">
        <f t="shared" ref="D128:D135" si="11">SUM(C128/0.0137)</f>
        <v>13.868613138686131</v>
      </c>
      <c r="E128">
        <f t="shared" si="7"/>
        <v>20.113320159696737</v>
      </c>
    </row>
    <row r="129" spans="1:21">
      <c r="A129" t="s">
        <v>173</v>
      </c>
      <c r="B129">
        <v>1.069</v>
      </c>
      <c r="C129">
        <v>0.19</v>
      </c>
      <c r="D129">
        <f t="shared" si="11"/>
        <v>13.868613138686131</v>
      </c>
      <c r="E129">
        <f t="shared" si="7"/>
        <v>20.433176513966941</v>
      </c>
    </row>
    <row r="130" spans="1:21">
      <c r="A130" t="s">
        <v>174</v>
      </c>
      <c r="B130">
        <v>1.0409999999999999</v>
      </c>
      <c r="C130">
        <v>5.6000000000000001E-2</v>
      </c>
      <c r="D130">
        <f t="shared" si="11"/>
        <v>4.0875912408759127</v>
      </c>
      <c r="E130">
        <f t="shared" si="7"/>
        <v>6.1843959696249406</v>
      </c>
      <c r="G130" t="s">
        <v>2</v>
      </c>
      <c r="H130">
        <f>AVERAGE(E130:E132)</f>
        <v>7.3068977532590766</v>
      </c>
    </row>
    <row r="131" spans="1:21">
      <c r="A131" t="s">
        <v>175</v>
      </c>
      <c r="B131">
        <v>1.0109999999999999</v>
      </c>
      <c r="C131">
        <v>8.2000000000000003E-2</v>
      </c>
      <c r="D131">
        <f t="shared" si="11"/>
        <v>5.9854014598540148</v>
      </c>
      <c r="E131">
        <f t="shared" ref="E131:E176" si="12">SUM((D131*7350*4.5)/(21*B131*1000))</f>
        <v>9.3244384760337038</v>
      </c>
    </row>
    <row r="132" spans="1:21">
      <c r="A132" t="s">
        <v>176</v>
      </c>
      <c r="B132">
        <v>1.022</v>
      </c>
      <c r="C132">
        <v>5.7000000000000002E-2</v>
      </c>
      <c r="D132">
        <f t="shared" si="11"/>
        <v>4.1605839416058394</v>
      </c>
      <c r="E132">
        <f t="shared" si="12"/>
        <v>6.4118588141185873</v>
      </c>
    </row>
    <row r="133" spans="1:21">
      <c r="A133" t="s">
        <v>177</v>
      </c>
      <c r="B133">
        <v>1.048</v>
      </c>
      <c r="C133">
        <v>0.13900000000000001</v>
      </c>
      <c r="D133">
        <f t="shared" si="11"/>
        <v>10.145985401459855</v>
      </c>
      <c r="E133">
        <f t="shared" si="12"/>
        <v>15.24802195352984</v>
      </c>
      <c r="F133">
        <f>SUM((E127*'[1]Dissection Manila'!O54)+('[1]MT Manila'!E130*'[1]Dissection Manila'!P54)+('[1]MT Manila'!E133*'[1]Dissection Manila'!Q54))</f>
        <v>14.8110067362945</v>
      </c>
      <c r="G133" t="s">
        <v>2</v>
      </c>
      <c r="H133">
        <f>AVERAGE(E133:E135)</f>
        <v>14.93771360147195</v>
      </c>
    </row>
    <row r="134" spans="1:21">
      <c r="A134" t="s">
        <v>178</v>
      </c>
      <c r="B134">
        <v>1.105</v>
      </c>
      <c r="C134">
        <v>0.14699999999999999</v>
      </c>
      <c r="D134">
        <f t="shared" si="11"/>
        <v>10.729927007299269</v>
      </c>
      <c r="E134">
        <f t="shared" si="12"/>
        <v>15.293787363345109</v>
      </c>
      <c r="F134">
        <f>SUM((E128*'[1]Dissection Manila'!O55)+('[1]MT Manila'!E131*'[1]Dissection Manila'!P55)+('[1]MT Manila'!E134*'[1]Dissection Manila'!Q55))</f>
        <v>17.041852693019017</v>
      </c>
    </row>
    <row r="135" spans="1:21">
      <c r="A135" t="s">
        <v>179</v>
      </c>
      <c r="B135">
        <v>1.0149999999999999</v>
      </c>
      <c r="C135">
        <v>0.126</v>
      </c>
      <c r="D135">
        <f t="shared" si="11"/>
        <v>9.1970802919708028</v>
      </c>
      <c r="E135">
        <f t="shared" si="12"/>
        <v>14.271331487540905</v>
      </c>
      <c r="F135">
        <f>SUM((E129*'[1]Dissection Manila'!O56)+('[1]MT Manila'!E132*'[1]Dissection Manila'!P56)+('[1]MT Manila'!E135*'[1]Dissection Manila'!Q56))</f>
        <v>15.732896059384631</v>
      </c>
    </row>
    <row r="138" spans="1:21">
      <c r="A138" t="s">
        <v>180</v>
      </c>
      <c r="B138">
        <v>1.083</v>
      </c>
      <c r="C138">
        <v>0.25600000000000001</v>
      </c>
      <c r="D138">
        <f>SUM(C138/0.0136)</f>
        <v>18.823529411764707</v>
      </c>
      <c r="E138">
        <f t="shared" si="12"/>
        <v>27.374938895225682</v>
      </c>
    </row>
    <row r="139" spans="1:21">
      <c r="A139" t="s">
        <v>181</v>
      </c>
      <c r="B139">
        <v>1.1000000000000001</v>
      </c>
      <c r="C139">
        <v>0.26700000000000002</v>
      </c>
      <c r="D139">
        <f t="shared" ref="D139:D176" si="13">SUM(C139/0.0136)</f>
        <v>19.632352941176475</v>
      </c>
      <c r="E139">
        <f t="shared" si="12"/>
        <v>28.109959893048131</v>
      </c>
      <c r="S139" t="s">
        <v>104</v>
      </c>
      <c r="T139">
        <v>0</v>
      </c>
      <c r="U139">
        <v>0</v>
      </c>
    </row>
    <row r="140" spans="1:21">
      <c r="A140" t="s">
        <v>182</v>
      </c>
      <c r="B140">
        <v>1.01</v>
      </c>
      <c r="C140">
        <v>0.20799999999999999</v>
      </c>
      <c r="D140">
        <f t="shared" si="13"/>
        <v>15.294117647058824</v>
      </c>
      <c r="E140">
        <f t="shared" si="12"/>
        <v>23.849737914967971</v>
      </c>
      <c r="T140">
        <v>14.4</v>
      </c>
      <c r="U140">
        <v>0.17899999999999999</v>
      </c>
    </row>
    <row r="141" spans="1:21">
      <c r="A141" t="s">
        <v>183</v>
      </c>
      <c r="B141">
        <v>1.014</v>
      </c>
      <c r="C141">
        <v>7.2999999999999995E-2</v>
      </c>
      <c r="D141">
        <f t="shared" si="13"/>
        <v>5.367647058823529</v>
      </c>
      <c r="E141">
        <f t="shared" si="12"/>
        <v>8.3373216150365472</v>
      </c>
      <c r="T141">
        <v>28.8</v>
      </c>
      <c r="U141">
        <v>0.36899999999999999</v>
      </c>
    </row>
    <row r="142" spans="1:21">
      <c r="A142" t="s">
        <v>184</v>
      </c>
      <c r="B142">
        <v>0.79200000000000004</v>
      </c>
      <c r="C142">
        <v>4.2999999999999997E-2</v>
      </c>
      <c r="D142">
        <f t="shared" si="13"/>
        <v>3.1617647058823528</v>
      </c>
      <c r="E142">
        <f t="shared" si="12"/>
        <v>6.2876002673796796</v>
      </c>
      <c r="T142">
        <v>58.8</v>
      </c>
      <c r="U142">
        <v>0.81799999999999995</v>
      </c>
    </row>
    <row r="143" spans="1:21">
      <c r="A143" t="s">
        <v>185</v>
      </c>
      <c r="B143">
        <v>1.0269999999999999</v>
      </c>
      <c r="C143">
        <v>6.4000000000000001E-2</v>
      </c>
      <c r="D143">
        <f t="shared" si="13"/>
        <v>4.7058823529411766</v>
      </c>
      <c r="E143">
        <f t="shared" si="12"/>
        <v>7.2169081848903165</v>
      </c>
    </row>
    <row r="144" spans="1:21">
      <c r="A144" t="s">
        <v>186</v>
      </c>
      <c r="B144">
        <v>1.08</v>
      </c>
      <c r="C144">
        <v>0.11899999999999999</v>
      </c>
      <c r="D144">
        <f t="shared" si="13"/>
        <v>8.75</v>
      </c>
      <c r="E144">
        <f t="shared" si="12"/>
        <v>12.760416666666666</v>
      </c>
      <c r="F144">
        <f>SUM((E138*'[1]Dissection Manila'!O59)+('[1]MT Manila'!E141*'[1]Dissection Manila'!P59)+('[1]MT Manila'!E144*'[1]Dissection Manila'!Q59))</f>
        <v>16.032291561703452</v>
      </c>
    </row>
    <row r="145" spans="1:6">
      <c r="A145" t="s">
        <v>187</v>
      </c>
      <c r="B145">
        <v>1.2290000000000001</v>
      </c>
      <c r="C145">
        <v>0.17599999999999999</v>
      </c>
      <c r="D145">
        <f t="shared" si="13"/>
        <v>12.941176470588236</v>
      </c>
      <c r="E145">
        <f t="shared" si="12"/>
        <v>16.584501986311203</v>
      </c>
      <c r="F145">
        <f>SUM((E139*'[1]Dissection Manila'!O60)+('[1]MT Manila'!E142*'[1]Dissection Manila'!P60)+('[1]MT Manila'!E145*'[1]Dissection Manila'!Q60))</f>
        <v>19.044117518075716</v>
      </c>
    </row>
    <row r="146" spans="1:6">
      <c r="A146" t="s">
        <v>188</v>
      </c>
      <c r="B146">
        <v>1.089</v>
      </c>
      <c r="C146">
        <v>0.16700000000000001</v>
      </c>
      <c r="D146">
        <f t="shared" si="13"/>
        <v>12.279411764705884</v>
      </c>
      <c r="E146">
        <f t="shared" si="12"/>
        <v>17.759479824987849</v>
      </c>
      <c r="F146">
        <f>SUM((E140*'[1]Dissection Manila'!O61)+('[1]MT Manila'!E143*'[1]Dissection Manila'!P61)+('[1]MT Manila'!E146*'[1]Dissection Manila'!Q61))</f>
        <v>17.939138305787161</v>
      </c>
    </row>
    <row r="148" spans="1:6">
      <c r="A148" t="s">
        <v>189</v>
      </c>
      <c r="B148">
        <v>1.0569999999999999</v>
      </c>
      <c r="C148">
        <v>0.249</v>
      </c>
      <c r="D148">
        <f t="shared" si="13"/>
        <v>18.308823529411764</v>
      </c>
      <c r="E148">
        <f t="shared" si="12"/>
        <v>27.281359563693027</v>
      </c>
    </row>
    <row r="149" spans="1:6">
      <c r="A149" t="s">
        <v>190</v>
      </c>
      <c r="B149">
        <v>1.0569999999999999</v>
      </c>
      <c r="C149">
        <v>0.26900000000000002</v>
      </c>
      <c r="D149">
        <f t="shared" si="13"/>
        <v>19.779411764705884</v>
      </c>
      <c r="E149">
        <f t="shared" si="12"/>
        <v>29.472633424230622</v>
      </c>
    </row>
    <row r="150" spans="1:6">
      <c r="A150" t="s">
        <v>191</v>
      </c>
      <c r="B150">
        <v>1.0109999999999999</v>
      </c>
      <c r="C150">
        <v>0.24099999999999999</v>
      </c>
      <c r="D150">
        <f t="shared" si="13"/>
        <v>17.72058823529412</v>
      </c>
      <c r="E150">
        <f t="shared" si="12"/>
        <v>27.606257636585799</v>
      </c>
    </row>
    <row r="151" spans="1:6">
      <c r="A151" t="s">
        <v>192</v>
      </c>
      <c r="B151">
        <v>1.03</v>
      </c>
      <c r="C151">
        <v>0.123</v>
      </c>
      <c r="D151">
        <f t="shared" si="13"/>
        <v>9.0441176470588243</v>
      </c>
      <c r="E151">
        <f t="shared" si="12"/>
        <v>13.829597372929758</v>
      </c>
    </row>
    <row r="152" spans="1:6">
      <c r="A152" t="s">
        <v>193</v>
      </c>
      <c r="B152">
        <v>1.0129999999999999</v>
      </c>
      <c r="C152">
        <v>9.7000000000000003E-2</v>
      </c>
      <c r="D152">
        <f t="shared" si="13"/>
        <v>7.132352941176471</v>
      </c>
      <c r="E152">
        <f t="shared" si="12"/>
        <v>11.089295046745255</v>
      </c>
    </row>
    <row r="153" spans="1:6">
      <c r="A153" t="s">
        <v>194</v>
      </c>
      <c r="B153">
        <v>1.075</v>
      </c>
      <c r="C153">
        <v>0.10199999999999999</v>
      </c>
      <c r="D153">
        <f t="shared" si="13"/>
        <v>7.5</v>
      </c>
      <c r="E153">
        <f t="shared" si="12"/>
        <v>10.988372093023257</v>
      </c>
    </row>
    <row r="154" spans="1:6">
      <c r="A154" t="s">
        <v>195</v>
      </c>
      <c r="B154">
        <v>1.083</v>
      </c>
      <c r="C154">
        <v>0.14499999999999999</v>
      </c>
      <c r="D154">
        <f t="shared" si="13"/>
        <v>10.661764705882353</v>
      </c>
      <c r="E154">
        <f t="shared" si="12"/>
        <v>15.505336483623921</v>
      </c>
      <c r="F154">
        <f>SUM((E148*'[1]Dissection Manila'!O63)+('[1]MT Manila'!E151*'[1]Dissection Manila'!P63)+('[1]MT Manila'!E154*'[1]Dissection Manila'!Q63))</f>
        <v>18.596160194109608</v>
      </c>
    </row>
    <row r="155" spans="1:6">
      <c r="A155" t="s">
        <v>196</v>
      </c>
      <c r="B155">
        <v>1.014</v>
      </c>
      <c r="C155">
        <v>0.159</v>
      </c>
      <c r="D155">
        <f t="shared" si="13"/>
        <v>11.691176470588236</v>
      </c>
      <c r="E155">
        <f t="shared" si="12"/>
        <v>18.159371736860422</v>
      </c>
      <c r="F155">
        <f>SUM((E149*'[1]Dissection Manila'!O64)+('[1]MT Manila'!E152*'[1]Dissection Manila'!P64)+('[1]MT Manila'!E155*'[1]Dissection Manila'!Q64))</f>
        <v>20.851215031369662</v>
      </c>
    </row>
    <row r="156" spans="1:6">
      <c r="A156" t="s">
        <v>197</v>
      </c>
      <c r="B156">
        <v>1.0109999999999999</v>
      </c>
      <c r="C156">
        <v>0.19700000000000001</v>
      </c>
      <c r="D156">
        <f t="shared" si="13"/>
        <v>14.48529411764706</v>
      </c>
      <c r="E156">
        <f t="shared" si="12"/>
        <v>22.566111014138599</v>
      </c>
      <c r="F156">
        <f>SUM((E150*'[1]Dissection Manila'!O65)+('[1]MT Manila'!E153*'[1]Dissection Manila'!P65)+('[1]MT Manila'!E156*'[1]Dissection Manila'!Q65))</f>
        <v>22.926507554945275</v>
      </c>
    </row>
    <row r="158" spans="1:6">
      <c r="A158" t="s">
        <v>198</v>
      </c>
      <c r="B158">
        <v>1.073</v>
      </c>
      <c r="C158">
        <v>0.35499999999999998</v>
      </c>
      <c r="D158">
        <f t="shared" si="13"/>
        <v>26.102941176470587</v>
      </c>
      <c r="E158">
        <f t="shared" si="12"/>
        <v>38.315128008332884</v>
      </c>
    </row>
    <row r="159" spans="1:6">
      <c r="A159" t="s">
        <v>199</v>
      </c>
      <c r="B159">
        <v>1.0489999999999999</v>
      </c>
      <c r="C159">
        <v>0.253</v>
      </c>
      <c r="D159">
        <f t="shared" si="13"/>
        <v>18.602941176470591</v>
      </c>
      <c r="E159">
        <f t="shared" si="12"/>
        <v>27.931012729209897</v>
      </c>
    </row>
    <row r="160" spans="1:6">
      <c r="A160" t="s">
        <v>198</v>
      </c>
      <c r="B160">
        <v>1.008</v>
      </c>
      <c r="C160">
        <v>0.28100000000000003</v>
      </c>
      <c r="D160">
        <f t="shared" si="13"/>
        <v>20.661764705882355</v>
      </c>
      <c r="E160">
        <f t="shared" si="12"/>
        <v>32.284007352941174</v>
      </c>
    </row>
    <row r="161" spans="1:6">
      <c r="A161" t="s">
        <v>200</v>
      </c>
      <c r="B161">
        <v>1.0169999999999999</v>
      </c>
      <c r="C161">
        <v>9.9000000000000005E-2</v>
      </c>
      <c r="D161">
        <f t="shared" si="13"/>
        <v>7.2794117647058831</v>
      </c>
      <c r="E161">
        <f t="shared" si="12"/>
        <v>11.27342529932327</v>
      </c>
    </row>
    <row r="162" spans="1:6">
      <c r="A162" t="s">
        <v>201</v>
      </c>
      <c r="B162">
        <v>1.0109999999999999</v>
      </c>
      <c r="C162">
        <v>8.7999999999999995E-2</v>
      </c>
      <c r="D162">
        <f t="shared" si="13"/>
        <v>6.4705882352941178</v>
      </c>
      <c r="E162">
        <f t="shared" si="12"/>
        <v>10.080293244894397</v>
      </c>
    </row>
    <row r="163" spans="1:6">
      <c r="A163" t="s">
        <v>202</v>
      </c>
      <c r="B163">
        <v>1.0449999999999999</v>
      </c>
      <c r="C163">
        <v>9.5000000000000001E-2</v>
      </c>
      <c r="D163">
        <f t="shared" si="13"/>
        <v>6.9852941176470589</v>
      </c>
      <c r="E163">
        <f t="shared" si="12"/>
        <v>10.528074866310162</v>
      </c>
    </row>
    <row r="164" spans="1:6">
      <c r="A164" t="s">
        <v>203</v>
      </c>
      <c r="B164">
        <v>1.0649999999999999</v>
      </c>
      <c r="C164">
        <v>0.14599999999999999</v>
      </c>
      <c r="D164">
        <f t="shared" si="13"/>
        <v>10.735294117647058</v>
      </c>
      <c r="E164">
        <f t="shared" si="12"/>
        <v>15.876139188069592</v>
      </c>
      <c r="F164">
        <f>SUM((E158*'[1]Dissection Manila'!O67)+('[1]MT Manila'!E161*'[1]Dissection Manila'!P67)+('[1]MT Manila'!E164*'[1]Dissection Manila'!Q67))</f>
        <v>21.272925564890897</v>
      </c>
    </row>
    <row r="165" spans="1:6">
      <c r="A165" t="s">
        <v>204</v>
      </c>
      <c r="B165">
        <v>1.0920000000000001</v>
      </c>
      <c r="C165">
        <v>0.20399999999999999</v>
      </c>
      <c r="D165">
        <f t="shared" si="13"/>
        <v>15</v>
      </c>
      <c r="E165">
        <f t="shared" si="12"/>
        <v>21.63461538461538</v>
      </c>
      <c r="F165">
        <f>SUM((E159*'[1]Dissection Manila'!O68)+('[1]MT Manila'!E162*'[1]Dissection Manila'!P68)+('[1]MT Manila'!E165*'[1]Dissection Manila'!Q68))</f>
        <v>21.461839072187786</v>
      </c>
    </row>
    <row r="166" spans="1:6">
      <c r="A166" t="s">
        <v>205</v>
      </c>
      <c r="B166">
        <v>1.002</v>
      </c>
      <c r="C166">
        <v>0.17299999999999999</v>
      </c>
      <c r="D166">
        <f t="shared" si="13"/>
        <v>12.720588235294118</v>
      </c>
      <c r="E166">
        <f t="shared" si="12"/>
        <v>19.994936597393448</v>
      </c>
      <c r="F166">
        <f>SUM((E160*'[1]Dissection Manila'!O69)+('[1]MT Manila'!E163*'[1]Dissection Manila'!P69)+('[1]MT Manila'!E166*'[1]Dissection Manila'!Q69))</f>
        <v>22.264007876391712</v>
      </c>
    </row>
    <row r="168" spans="1:6">
      <c r="A168" t="s">
        <v>206</v>
      </c>
      <c r="B168">
        <v>1.069</v>
      </c>
      <c r="C168">
        <v>0.24199999999999999</v>
      </c>
      <c r="D168">
        <f t="shared" si="13"/>
        <v>17.794117647058822</v>
      </c>
      <c r="E168">
        <f t="shared" si="12"/>
        <v>26.216777637154024</v>
      </c>
    </row>
    <row r="169" spans="1:6">
      <c r="A169" t="s">
        <v>207</v>
      </c>
      <c r="B169">
        <v>1.024</v>
      </c>
      <c r="C169">
        <v>0.22700000000000001</v>
      </c>
      <c r="D169">
        <f t="shared" si="13"/>
        <v>16.691176470588236</v>
      </c>
      <c r="E169">
        <f t="shared" si="12"/>
        <v>25.672463809742649</v>
      </c>
    </row>
    <row r="170" spans="1:6">
      <c r="A170" t="s">
        <v>208</v>
      </c>
      <c r="B170">
        <v>1.1080000000000001</v>
      </c>
      <c r="C170">
        <v>0.23400000000000001</v>
      </c>
      <c r="D170">
        <f t="shared" si="13"/>
        <v>17.205882352941178</v>
      </c>
      <c r="E170">
        <f t="shared" si="12"/>
        <v>24.457820131662771</v>
      </c>
    </row>
    <row r="171" spans="1:6">
      <c r="A171" t="s">
        <v>209</v>
      </c>
      <c r="B171">
        <v>1.026</v>
      </c>
      <c r="C171">
        <v>9.7000000000000003E-2</v>
      </c>
      <c r="D171">
        <f t="shared" si="13"/>
        <v>7.132352941176471</v>
      </c>
      <c r="E171">
        <f t="shared" si="12"/>
        <v>10.948787409700723</v>
      </c>
    </row>
    <row r="172" spans="1:6">
      <c r="A172" t="s">
        <v>210</v>
      </c>
      <c r="B172">
        <v>1.0009999999999999</v>
      </c>
      <c r="C172">
        <v>0.127</v>
      </c>
      <c r="D172">
        <f t="shared" si="13"/>
        <v>9.3382352941176485</v>
      </c>
      <c r="E172">
        <f t="shared" si="12"/>
        <v>14.693027560674624</v>
      </c>
    </row>
    <row r="173" spans="1:6">
      <c r="A173" t="s">
        <v>211</v>
      </c>
      <c r="B173">
        <v>1.022</v>
      </c>
      <c r="C173">
        <v>0.105</v>
      </c>
      <c r="D173">
        <f t="shared" si="13"/>
        <v>7.7205882352941178</v>
      </c>
      <c r="E173">
        <f t="shared" si="12"/>
        <v>11.898166800966962</v>
      </c>
    </row>
    <row r="174" spans="1:6">
      <c r="A174" t="s">
        <v>212</v>
      </c>
      <c r="B174">
        <v>1.24</v>
      </c>
      <c r="C174">
        <v>0.26600000000000001</v>
      </c>
      <c r="D174">
        <f t="shared" si="13"/>
        <v>19.558823529411768</v>
      </c>
      <c r="E174">
        <f t="shared" si="12"/>
        <v>24.842860531309302</v>
      </c>
      <c r="F174">
        <f>SUM((E168*'[1]Dissection Manila'!O71)+('[1]MT Manila'!E171*'[1]Dissection Manila'!P71)+('[1]MT Manila'!E174*'[1]Dissection Manila'!Q71))</f>
        <v>23.526181370365748</v>
      </c>
    </row>
    <row r="175" spans="1:6">
      <c r="A175" t="s">
        <v>213</v>
      </c>
      <c r="B175">
        <v>1.0209999999999999</v>
      </c>
      <c r="C175">
        <v>0.25900000000000001</v>
      </c>
      <c r="D175">
        <f t="shared" si="13"/>
        <v>19.044117647058826</v>
      </c>
      <c r="E175">
        <f t="shared" si="12"/>
        <v>29.377556605404166</v>
      </c>
      <c r="F175">
        <f>SUM((E169*'[1]Dissection Manila'!O72)+('[1]MT Manila'!E172*'[1]Dissection Manila'!P72)+('[1]MT Manila'!E175*'[1]Dissection Manila'!Q72))</f>
        <v>26.406168138432704</v>
      </c>
    </row>
    <row r="176" spans="1:6">
      <c r="A176" t="s">
        <v>214</v>
      </c>
      <c r="B176">
        <v>1.016</v>
      </c>
      <c r="C176">
        <v>0.25800000000000001</v>
      </c>
      <c r="D176">
        <f t="shared" si="13"/>
        <v>18.97058823529412</v>
      </c>
      <c r="E176">
        <f t="shared" si="12"/>
        <v>29.40814613246874</v>
      </c>
      <c r="F176">
        <f>SUM((E170*'[1]Dissection Manila'!O73)+('[1]MT Manila'!E173*'[1]Dissection Manila'!P73)+('[1]MT Manila'!E176*'[1]Dissection Manila'!Q73))</f>
        <v>25.642441986882353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1"/>
  <sheetViews>
    <sheetView workbookViewId="0">
      <selection activeCell="N1" sqref="N1"/>
    </sheetView>
  </sheetViews>
  <sheetFormatPr baseColWidth="10" defaultRowHeight="15" x14ac:dyDescent="0"/>
  <sheetData>
    <row r="1" spans="1:14">
      <c r="A1" t="s">
        <v>5</v>
      </c>
      <c r="B1" t="s">
        <v>215</v>
      </c>
      <c r="C1" t="s">
        <v>216</v>
      </c>
      <c r="D1" t="s">
        <v>217</v>
      </c>
      <c r="E1" t="s">
        <v>218</v>
      </c>
      <c r="F1" t="s">
        <v>219</v>
      </c>
      <c r="G1" t="s">
        <v>220</v>
      </c>
      <c r="H1" t="s">
        <v>221</v>
      </c>
      <c r="I1" t="s">
        <v>222</v>
      </c>
      <c r="J1" t="s">
        <v>223</v>
      </c>
      <c r="K1" t="s">
        <v>224</v>
      </c>
      <c r="L1" t="s">
        <v>225</v>
      </c>
      <c r="N1" t="s">
        <v>252</v>
      </c>
    </row>
    <row r="2" spans="1:14">
      <c r="A2" t="s">
        <v>66</v>
      </c>
      <c r="B2" s="3">
        <v>2.35878612716763</v>
      </c>
      <c r="C2" s="3">
        <v>1123.6629289840298</v>
      </c>
      <c r="D2" s="3">
        <v>3.4814987080103346</v>
      </c>
      <c r="E2" s="3">
        <v>11.210469538222743</v>
      </c>
      <c r="F2" s="3">
        <v>75.253945695265159</v>
      </c>
      <c r="G2" s="3">
        <v>16.457809330628802</v>
      </c>
      <c r="H2" s="3">
        <v>0.77600000000000002</v>
      </c>
      <c r="I2" s="3">
        <v>0.4808141865844256</v>
      </c>
      <c r="J2" s="3">
        <v>0.45200000000000001</v>
      </c>
      <c r="K2" s="3">
        <v>1.480933833313173</v>
      </c>
      <c r="L2" s="3">
        <f>SUM(B2:K2)</f>
        <v>1235.6151864032222</v>
      </c>
    </row>
    <row r="3" spans="1:14">
      <c r="A3" t="s">
        <v>68</v>
      </c>
      <c r="B3" s="3">
        <v>3.3366907514450865</v>
      </c>
      <c r="C3" s="3">
        <v>1445.3346924906557</v>
      </c>
      <c r="D3" s="3">
        <v>4.3551421188630481</v>
      </c>
      <c r="E3" s="3">
        <v>12.287194412107104</v>
      </c>
      <c r="F3" s="3">
        <v>77.590694891166123</v>
      </c>
      <c r="G3" s="3">
        <v>18.251724137931035</v>
      </c>
      <c r="H3" s="3">
        <v>0.90500000000000003</v>
      </c>
      <c r="I3" s="3">
        <v>0.33884965304548958</v>
      </c>
      <c r="J3" s="3">
        <v>0.33300000000000002</v>
      </c>
      <c r="K3" s="3">
        <v>1.6739615338091207</v>
      </c>
      <c r="L3" s="3">
        <f t="shared" ref="L3:L66" si="0">SUM(B3:K3)</f>
        <v>1564.4069499890229</v>
      </c>
    </row>
    <row r="4" spans="1:14">
      <c r="A4" t="s">
        <v>69</v>
      </c>
      <c r="B4" s="3">
        <v>2.6583815028901734</v>
      </c>
      <c r="C4" s="3">
        <v>1175.0866462793067</v>
      </c>
      <c r="D4" s="3">
        <v>4.5001550387596883</v>
      </c>
      <c r="E4" s="3">
        <v>11.385669383003496</v>
      </c>
      <c r="F4" s="3">
        <v>76.698481561822121</v>
      </c>
      <c r="G4" s="3">
        <v>16.036511156186613</v>
      </c>
      <c r="H4" s="3">
        <v>1.5029999999999999</v>
      </c>
      <c r="I4" s="3">
        <v>0.67873554356206622</v>
      </c>
      <c r="J4" s="3">
        <v>0.20699999999999999</v>
      </c>
      <c r="K4" s="3">
        <v>1.4123720817708965</v>
      </c>
      <c r="L4" s="3">
        <f t="shared" si="0"/>
        <v>1290.1669525473017</v>
      </c>
    </row>
    <row r="5" spans="1:14">
      <c r="A5" t="s">
        <v>70</v>
      </c>
      <c r="B5" s="3">
        <v>0.78907514450867056</v>
      </c>
      <c r="C5" s="3">
        <v>570.25620115528375</v>
      </c>
      <c r="D5" s="3">
        <v>7.0699741602067174</v>
      </c>
      <c r="E5" s="3">
        <v>6.9047303065580143</v>
      </c>
      <c r="F5" s="3">
        <v>115.03178996185204</v>
      </c>
      <c r="G5" s="3">
        <v>12.610405679513187</v>
      </c>
      <c r="H5" s="3">
        <v>0.29899999999999999</v>
      </c>
      <c r="I5" s="3">
        <v>0.68080801850424055</v>
      </c>
      <c r="J5" s="3">
        <v>6.3E-2</v>
      </c>
      <c r="K5" s="3">
        <v>0.48098705697350913</v>
      </c>
      <c r="L5" s="3">
        <f t="shared" si="0"/>
        <v>714.18597148339995</v>
      </c>
    </row>
    <row r="6" spans="1:14">
      <c r="A6" t="s">
        <v>72</v>
      </c>
      <c r="B6" s="3">
        <v>0.88190751445086701</v>
      </c>
      <c r="C6" s="3">
        <v>597.06218144750255</v>
      </c>
      <c r="D6" s="3">
        <v>7.4218087855297137</v>
      </c>
      <c r="E6" s="3">
        <v>7.4570159099728377</v>
      </c>
      <c r="F6" s="3">
        <v>117.47475503029396</v>
      </c>
      <c r="G6" s="3">
        <v>14.324137931034484</v>
      </c>
      <c r="H6" s="3">
        <v>0.14099999999999999</v>
      </c>
      <c r="I6" s="3">
        <v>0.61967000771010017</v>
      </c>
      <c r="J6" s="3">
        <v>7.4999999999999997E-2</v>
      </c>
      <c r="K6" s="3">
        <v>0.3860554009918955</v>
      </c>
      <c r="L6" s="3">
        <f t="shared" si="0"/>
        <v>745.84353202748639</v>
      </c>
    </row>
    <row r="7" spans="1:14">
      <c r="A7" t="s">
        <v>73</v>
      </c>
      <c r="B7" s="3">
        <v>0.85975433526011558</v>
      </c>
      <c r="C7" s="3">
        <v>657.89534488617051</v>
      </c>
      <c r="D7" s="3">
        <v>8.8481653746770004</v>
      </c>
      <c r="E7" s="3">
        <v>6.9859487776484288</v>
      </c>
      <c r="F7" s="3">
        <v>122.89176452988258</v>
      </c>
      <c r="G7" s="3">
        <v>14.473630831643003</v>
      </c>
      <c r="H7" s="3">
        <v>0.157</v>
      </c>
      <c r="I7" s="3">
        <v>0.83417116422513493</v>
      </c>
      <c r="J7" s="3">
        <v>6.4000000000000001E-2</v>
      </c>
      <c r="K7" s="3">
        <v>0.76050804403048267</v>
      </c>
      <c r="L7" s="3">
        <f t="shared" si="0"/>
        <v>813.77028794353748</v>
      </c>
    </row>
    <row r="8" spans="1:14">
      <c r="A8" t="s">
        <v>74</v>
      </c>
      <c r="B8" s="3">
        <v>1.0739017341040462</v>
      </c>
      <c r="C8" s="3">
        <v>842.91131498470941</v>
      </c>
      <c r="D8" s="3">
        <v>4.231524547803617</v>
      </c>
      <c r="E8" s="3">
        <v>6.558971672487389</v>
      </c>
      <c r="F8" s="3">
        <v>86.374747550302928</v>
      </c>
      <c r="G8" s="3">
        <v>14.215415821501018</v>
      </c>
      <c r="H8" s="3">
        <v>0.64900000000000002</v>
      </c>
      <c r="I8" s="3">
        <v>1.311876638396299</v>
      </c>
      <c r="J8" s="3">
        <v>0.09</v>
      </c>
      <c r="K8" s="3">
        <v>1.1687141647514214</v>
      </c>
      <c r="L8" s="3">
        <f t="shared" si="0"/>
        <v>958.58546711405609</v>
      </c>
    </row>
    <row r="9" spans="1:14">
      <c r="A9" t="s">
        <v>76</v>
      </c>
      <c r="B9" s="3">
        <v>1.3502427954558356</v>
      </c>
      <c r="C9" s="3">
        <v>982.10062892949259</v>
      </c>
      <c r="D9" s="3">
        <v>5.6159530542028753</v>
      </c>
      <c r="E9" s="3">
        <v>8.3661488179907408</v>
      </c>
      <c r="F9" s="3">
        <v>101.67960384115761</v>
      </c>
      <c r="G9" s="3">
        <v>17.428501430625662</v>
      </c>
      <c r="H9" s="3">
        <v>0.48152692459712926</v>
      </c>
      <c r="I9" s="3">
        <v>1.5664442214425294</v>
      </c>
      <c r="J9" s="3">
        <v>0.10412505292570404</v>
      </c>
      <c r="K9" s="3">
        <v>1.2619678562061305</v>
      </c>
      <c r="L9" s="3">
        <f t="shared" si="0"/>
        <v>1119.9551429240967</v>
      </c>
    </row>
    <row r="10" spans="1:14">
      <c r="A10" t="s">
        <v>78</v>
      </c>
      <c r="B10" s="3">
        <v>1.2985982658959538</v>
      </c>
      <c r="C10" s="3">
        <v>1030.115528372409</v>
      </c>
      <c r="D10" s="3">
        <v>7.0271834625322978</v>
      </c>
      <c r="E10" s="3">
        <v>7.5034264648816462</v>
      </c>
      <c r="F10" s="3">
        <v>97.814197022963583</v>
      </c>
      <c r="G10" s="3">
        <v>15.180324543610549</v>
      </c>
      <c r="H10" s="3">
        <v>0.77900000000000003</v>
      </c>
      <c r="I10" s="3">
        <v>1.3916669236700074</v>
      </c>
      <c r="J10" s="3">
        <v>0.108</v>
      </c>
      <c r="K10" s="3">
        <v>1.4229200435466314</v>
      </c>
      <c r="L10" s="3">
        <f t="shared" si="0"/>
        <v>1162.6408450995095</v>
      </c>
    </row>
    <row r="11" spans="1:14">
      <c r="A11" t="s">
        <v>226</v>
      </c>
      <c r="B11" s="3">
        <v>1.4418072846940269</v>
      </c>
      <c r="C11" s="3">
        <v>896.09567007516637</v>
      </c>
      <c r="D11" s="3">
        <v>4.3622429202036308</v>
      </c>
      <c r="E11" s="3">
        <v>8.0688626165395512</v>
      </c>
      <c r="F11" s="3">
        <v>86.576721803664952</v>
      </c>
      <c r="G11" s="3">
        <v>14.714249037961194</v>
      </c>
      <c r="H11" s="3">
        <v>0.64375407688485353</v>
      </c>
      <c r="I11" s="3">
        <v>0.96850956667857457</v>
      </c>
      <c r="J11" s="3">
        <v>0.20053674843022992</v>
      </c>
      <c r="K11" s="3">
        <v>1.178147817297869</v>
      </c>
      <c r="L11" s="3">
        <f t="shared" si="0"/>
        <v>1014.2505019475212</v>
      </c>
    </row>
    <row r="12" spans="1:14">
      <c r="A12" t="s">
        <v>227</v>
      </c>
      <c r="B12" s="3">
        <v>1.8054524652995725</v>
      </c>
      <c r="C12" s="3">
        <v>1058.1583245953282</v>
      </c>
      <c r="D12" s="3">
        <v>5.4916361865797878</v>
      </c>
      <c r="E12" s="3">
        <v>9.2663571231665767</v>
      </c>
      <c r="F12" s="3">
        <v>97.263212588109369</v>
      </c>
      <c r="G12" s="3">
        <v>17.299600903519963</v>
      </c>
      <c r="H12" s="3">
        <v>0.55230701127851933</v>
      </c>
      <c r="I12" s="3">
        <v>1.1502465737432781</v>
      </c>
      <c r="J12" s="3">
        <v>0.15928338022922078</v>
      </c>
      <c r="K12" s="3">
        <v>1.2714046504908867</v>
      </c>
      <c r="L12" s="3">
        <f t="shared" si="0"/>
        <v>1192.4178254777455</v>
      </c>
    </row>
    <row r="13" spans="1:14">
      <c r="A13" t="s">
        <v>228</v>
      </c>
      <c r="B13" s="3">
        <v>1.6386801425301296</v>
      </c>
      <c r="C13" s="3">
        <v>1023.0738279533745</v>
      </c>
      <c r="D13" s="3">
        <v>6.5289463844806574</v>
      </c>
      <c r="E13" s="3">
        <v>8.5722263098465259</v>
      </c>
      <c r="F13" s="3">
        <v>94.963033866040746</v>
      </c>
      <c r="G13" s="3">
        <v>15.3371952833877</v>
      </c>
      <c r="H13" s="3">
        <v>0.90840335973673125</v>
      </c>
      <c r="I13" s="3">
        <v>1.1085749991126876</v>
      </c>
      <c r="J13" s="3">
        <v>0.13115669842727584</v>
      </c>
      <c r="K13" s="3">
        <v>1.331695047809585</v>
      </c>
      <c r="L13" s="3">
        <f t="shared" si="0"/>
        <v>1153.5937400447463</v>
      </c>
    </row>
    <row r="14" spans="1:14"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/>
      <c r="I14" s="3">
        <v>0</v>
      </c>
      <c r="J14" s="3"/>
      <c r="K14" s="3">
        <v>0</v>
      </c>
      <c r="L14" s="3">
        <f t="shared" si="0"/>
        <v>0</v>
      </c>
    </row>
    <row r="15" spans="1:14">
      <c r="A15" t="s">
        <v>79</v>
      </c>
      <c r="B15" s="3">
        <v>1.2458526011560693</v>
      </c>
      <c r="C15" s="3">
        <v>1359.9932042133876</v>
      </c>
      <c r="D15" s="3">
        <v>2.9846511627906973</v>
      </c>
      <c r="E15" s="3">
        <v>9.0198913465269719</v>
      </c>
      <c r="F15" s="3">
        <v>76.379833944199262</v>
      </c>
      <c r="G15" s="3">
        <v>21.758012170385399</v>
      </c>
      <c r="H15" s="3">
        <v>0.24299999999999999</v>
      </c>
      <c r="I15" s="3">
        <v>0.7346923670007709</v>
      </c>
      <c r="J15" s="3">
        <v>0.107</v>
      </c>
      <c r="K15" s="3">
        <v>1.8131946292488206</v>
      </c>
      <c r="L15" s="3">
        <f t="shared" si="0"/>
        <v>1474.2793324346951</v>
      </c>
    </row>
    <row r="16" spans="1:14">
      <c r="A16" t="s">
        <v>80</v>
      </c>
      <c r="B16" s="3">
        <v>0.95047687861271668</v>
      </c>
      <c r="C16" s="3">
        <v>1035.6955487597691</v>
      </c>
      <c r="D16" s="3">
        <v>2.8016020671834623</v>
      </c>
      <c r="E16" s="3">
        <v>8.2285913853317822</v>
      </c>
      <c r="F16" s="3">
        <v>75.041513950183273</v>
      </c>
      <c r="G16" s="3">
        <v>23.388843813387428</v>
      </c>
      <c r="H16" s="3">
        <v>0.25900000000000001</v>
      </c>
      <c r="I16" s="3">
        <v>0.56785813415574393</v>
      </c>
      <c r="J16" s="3">
        <v>7.4999999999999997E-2</v>
      </c>
      <c r="K16" s="3">
        <v>1.3923309543970004</v>
      </c>
      <c r="L16" s="3">
        <f t="shared" si="0"/>
        <v>1148.4007659430208</v>
      </c>
    </row>
    <row r="17" spans="1:12">
      <c r="A17" t="s">
        <v>81</v>
      </c>
      <c r="B17" s="3">
        <v>1.6266763005780345</v>
      </c>
      <c r="C17" s="3">
        <v>1618.2059123343524</v>
      </c>
      <c r="D17" s="3">
        <v>3.7584496124030995</v>
      </c>
      <c r="E17" s="3">
        <v>10.665145518044241</v>
      </c>
      <c r="F17" s="3">
        <v>81.233899319320827</v>
      </c>
      <c r="G17" s="3">
        <v>23.320892494929009</v>
      </c>
      <c r="H17" s="3">
        <v>0.316</v>
      </c>
      <c r="I17" s="3">
        <v>0.67355435620663062</v>
      </c>
      <c r="J17" s="3">
        <v>0.13100000000000001</v>
      </c>
      <c r="K17" s="3">
        <v>2.0230990685859442</v>
      </c>
      <c r="L17" s="3">
        <f t="shared" si="0"/>
        <v>1741.9546290044204</v>
      </c>
    </row>
    <row r="18" spans="1:12">
      <c r="A18" t="s">
        <v>82</v>
      </c>
      <c r="B18" s="3">
        <v>0.69413294797687863</v>
      </c>
      <c r="C18" s="3">
        <v>994.77539925246333</v>
      </c>
      <c r="D18" s="3">
        <v>5.6043927648578791</v>
      </c>
      <c r="E18" s="3">
        <v>5.9869615832363232</v>
      </c>
      <c r="F18" s="3">
        <v>96.114743062308321</v>
      </c>
      <c r="G18" s="3">
        <v>15.574442190669375</v>
      </c>
      <c r="H18" s="3">
        <v>8.2000000000000003E-2</v>
      </c>
      <c r="I18" s="3">
        <v>0.27978411719352347</v>
      </c>
      <c r="J18" s="3">
        <v>7.3999999999999996E-2</v>
      </c>
      <c r="K18" s="3">
        <v>0.57486391677754933</v>
      </c>
      <c r="L18" s="3">
        <f t="shared" si="0"/>
        <v>1119.7607198354831</v>
      </c>
    </row>
    <row r="19" spans="1:12">
      <c r="A19" t="s">
        <v>83</v>
      </c>
      <c r="B19" s="3">
        <v>0.87241329479768781</v>
      </c>
      <c r="C19" s="3">
        <v>1228.6986068637443</v>
      </c>
      <c r="D19" s="3">
        <v>6.3009302325581382</v>
      </c>
      <c r="E19" s="3">
        <v>6.5009584788513788</v>
      </c>
      <c r="F19" s="3">
        <v>96.837010995586809</v>
      </c>
      <c r="G19" s="3">
        <v>20.303853955375256</v>
      </c>
      <c r="H19" s="3">
        <v>0.09</v>
      </c>
      <c r="I19" s="3">
        <v>0.25387818041634536</v>
      </c>
      <c r="J19" s="3">
        <v>8.5999999999999993E-2</v>
      </c>
      <c r="K19" s="3">
        <v>0.66452159187129556</v>
      </c>
      <c r="L19" s="3">
        <f t="shared" si="0"/>
        <v>1360.6081735932012</v>
      </c>
    </row>
    <row r="20" spans="1:12">
      <c r="A20" t="s">
        <v>84</v>
      </c>
      <c r="B20" s="3">
        <v>0.73738439306358372</v>
      </c>
      <c r="C20" s="3">
        <v>1061.4074074074074</v>
      </c>
      <c r="D20" s="3">
        <v>5.2787080103359152</v>
      </c>
      <c r="E20" s="3">
        <v>6.3617268141249514</v>
      </c>
      <c r="F20" s="3">
        <v>100.20405415513503</v>
      </c>
      <c r="G20" s="3">
        <v>19.393306288032456</v>
      </c>
      <c r="H20" s="3">
        <v>9.8000000000000004E-2</v>
      </c>
      <c r="I20" s="3">
        <v>0.19170393215111795</v>
      </c>
      <c r="J20" s="3">
        <v>5.7000000000000002E-2</v>
      </c>
      <c r="K20" s="3">
        <v>0.48626103786137659</v>
      </c>
      <c r="L20" s="3">
        <f t="shared" si="0"/>
        <v>1194.2155520381118</v>
      </c>
    </row>
    <row r="21" spans="1:12">
      <c r="A21" t="s">
        <v>85</v>
      </c>
      <c r="B21" s="3">
        <v>0.87557803468208073</v>
      </c>
      <c r="C21" s="3">
        <v>889.4114848793746</v>
      </c>
      <c r="D21" s="3">
        <v>3.6051162790697666</v>
      </c>
      <c r="E21" s="3">
        <v>5.0285836243694222</v>
      </c>
      <c r="F21" s="3">
        <v>70.548582541700952</v>
      </c>
      <c r="G21" s="3">
        <v>15.859837728194728</v>
      </c>
      <c r="H21" s="3">
        <v>0.129</v>
      </c>
      <c r="I21" s="3">
        <v>0.39895142636854275</v>
      </c>
      <c r="J21" s="3">
        <v>0.05</v>
      </c>
      <c r="K21" s="3">
        <v>0.93982339421797512</v>
      </c>
      <c r="L21" s="3">
        <f t="shared" si="0"/>
        <v>986.84695790797809</v>
      </c>
    </row>
    <row r="22" spans="1:12">
      <c r="A22" t="s">
        <v>86</v>
      </c>
      <c r="B22" s="3">
        <v>1.0274855491329478</v>
      </c>
      <c r="C22" s="3">
        <v>1004.5130818892286</v>
      </c>
      <c r="D22" s="3">
        <v>4.4240826873385002</v>
      </c>
      <c r="E22" s="3">
        <v>6.4580287155607303</v>
      </c>
      <c r="F22" s="3">
        <v>80.161119006657188</v>
      </c>
      <c r="G22" s="3">
        <v>20.657200811359029</v>
      </c>
      <c r="H22" s="3">
        <v>0.14899999999999999</v>
      </c>
      <c r="I22" s="3">
        <v>0.6134525828835774</v>
      </c>
      <c r="J22" s="3">
        <v>8.3000000000000004E-2</v>
      </c>
      <c r="K22" s="3">
        <v>1.1581662029756867</v>
      </c>
      <c r="L22" s="3">
        <f t="shared" si="0"/>
        <v>1119.2446174451363</v>
      </c>
    </row>
    <row r="23" spans="1:12">
      <c r="A23" t="s">
        <v>88</v>
      </c>
      <c r="B23" s="3">
        <v>0.86819364161849699</v>
      </c>
      <c r="C23" s="3">
        <v>916.65511382942566</v>
      </c>
      <c r="D23" s="3">
        <v>3.9961757105943145</v>
      </c>
      <c r="E23" s="3">
        <v>5.2733993015133889</v>
      </c>
      <c r="F23" s="3">
        <v>79.098960281247656</v>
      </c>
      <c r="G23" s="3">
        <v>19.026369168357</v>
      </c>
      <c r="H23" s="3">
        <v>0.13400000000000001</v>
      </c>
      <c r="I23" s="3">
        <v>0.48392289899768698</v>
      </c>
      <c r="J23" s="3">
        <v>8.1000000000000003E-2</v>
      </c>
      <c r="K23" s="3">
        <v>1.0653441393492198</v>
      </c>
      <c r="L23" s="3">
        <f t="shared" si="0"/>
        <v>1026.6824789711034</v>
      </c>
    </row>
    <row r="24" spans="1:12">
      <c r="A24" t="s">
        <v>226</v>
      </c>
      <c r="B24" s="3">
        <v>0.97323796917148353</v>
      </c>
      <c r="C24" s="3">
        <v>1061.7089181560764</v>
      </c>
      <c r="D24" s="3">
        <v>3.6845872895779492</v>
      </c>
      <c r="E24" s="3">
        <v>6.4992310161169327</v>
      </c>
      <c r="F24" s="3">
        <v>76.162904310968173</v>
      </c>
      <c r="G24" s="3">
        <v>17.789055751183234</v>
      </c>
      <c r="H24" s="3">
        <v>0.16033861333333332</v>
      </c>
      <c r="I24" s="3">
        <v>0.49400767259830364</v>
      </c>
      <c r="J24" s="3">
        <v>7.2481439999999994E-2</v>
      </c>
      <c r="K24" s="3">
        <v>1.1792126214265553</v>
      </c>
      <c r="L24" s="3">
        <f t="shared" si="0"/>
        <v>1168.7239748404525</v>
      </c>
    </row>
    <row r="25" spans="1:12">
      <c r="A25" t="s">
        <v>227</v>
      </c>
      <c r="B25" s="3">
        <v>0.98840669236103829</v>
      </c>
      <c r="C25" s="3">
        <v>1039.9081957415917</v>
      </c>
      <c r="D25" s="3">
        <v>4.2245250861656789</v>
      </c>
      <c r="E25" s="3">
        <v>6.9293722605487718</v>
      </c>
      <c r="F25" s="3">
        <v>80.835464319811649</v>
      </c>
      <c r="G25" s="3">
        <v>21.33351471692993</v>
      </c>
      <c r="H25" s="3">
        <v>0.17080521632402576</v>
      </c>
      <c r="I25" s="3">
        <v>0.55784539022830537</v>
      </c>
      <c r="J25" s="3">
        <v>8.1257625038355319E-2</v>
      </c>
      <c r="K25" s="3">
        <v>1.1599535630281663</v>
      </c>
      <c r="L25" s="3">
        <f t="shared" si="0"/>
        <v>1156.1893406120278</v>
      </c>
    </row>
    <row r="26" spans="1:12">
      <c r="A26" t="s">
        <v>228</v>
      </c>
      <c r="B26" s="3">
        <v>1.0890343183287889</v>
      </c>
      <c r="C26" s="3">
        <v>1156.833921068695</v>
      </c>
      <c r="D26" s="3">
        <v>4.0947491708515447</v>
      </c>
      <c r="E26" s="3">
        <v>7.1160204613494065</v>
      </c>
      <c r="F26" s="3">
        <v>82.622631099530892</v>
      </c>
      <c r="G26" s="3">
        <v>20.426453804392352</v>
      </c>
      <c r="H26" s="3">
        <v>0.18636803311793215</v>
      </c>
      <c r="I26" s="3">
        <v>0.50406345698972266</v>
      </c>
      <c r="J26" s="3">
        <v>9.3479907108239113E-2</v>
      </c>
      <c r="K26" s="3">
        <v>1.2882666954645572</v>
      </c>
      <c r="L26" s="3">
        <f t="shared" si="0"/>
        <v>1274.2549880158285</v>
      </c>
    </row>
    <row r="27" spans="1:12"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/>
      <c r="I27" s="3">
        <v>0</v>
      </c>
      <c r="J27" s="3"/>
      <c r="K27" s="3">
        <v>0</v>
      </c>
      <c r="L27" s="3">
        <f t="shared" si="0"/>
        <v>0</v>
      </c>
    </row>
    <row r="28" spans="1:12">
      <c r="A28" t="s">
        <v>89</v>
      </c>
      <c r="B28" s="3">
        <v>3.5096965317919073</v>
      </c>
      <c r="C28" s="3">
        <v>2762.6571525654094</v>
      </c>
      <c r="D28" s="3">
        <v>5.7232558139534877</v>
      </c>
      <c r="E28" s="3">
        <v>17.879666278618554</v>
      </c>
      <c r="F28" s="3">
        <v>118.85556137332635</v>
      </c>
      <c r="G28" s="3">
        <v>25.060446247464508</v>
      </c>
      <c r="H28" s="3">
        <v>3.3660000000000001</v>
      </c>
      <c r="I28" s="3">
        <v>1.3585073245952195</v>
      </c>
      <c r="J28" s="3">
        <v>0.28299999999999997</v>
      </c>
      <c r="K28" s="3">
        <v>5.9110777791218103</v>
      </c>
      <c r="L28" s="3">
        <f t="shared" si="0"/>
        <v>2944.6043639142817</v>
      </c>
    </row>
    <row r="29" spans="1:12">
      <c r="A29" t="s">
        <v>90</v>
      </c>
      <c r="B29" s="3">
        <v>3.6510549132947974</v>
      </c>
      <c r="C29" s="3">
        <v>2977.1049949031599</v>
      </c>
      <c r="D29" s="3">
        <v>6.1143152454780347</v>
      </c>
      <c r="E29" s="3">
        <v>19.353201396973226</v>
      </c>
      <c r="F29" s="3">
        <v>106.21587254095294</v>
      </c>
      <c r="G29" s="3">
        <v>25.821501014198784</v>
      </c>
      <c r="H29" s="3">
        <v>2.0379999999999998</v>
      </c>
      <c r="I29" s="3">
        <v>0.93157748650732441</v>
      </c>
      <c r="J29" s="3">
        <v>0.34100000000000003</v>
      </c>
      <c r="K29" s="3">
        <v>5.4227071489052863</v>
      </c>
      <c r="L29" s="3">
        <f t="shared" si="0"/>
        <v>3146.9942246494707</v>
      </c>
    </row>
    <row r="30" spans="1:12">
      <c r="A30" t="s">
        <v>89</v>
      </c>
      <c r="B30" s="3">
        <v>3.2892196531791908</v>
      </c>
      <c r="C30" s="3">
        <v>2763.7512742099898</v>
      </c>
      <c r="D30" s="3">
        <v>6.0061498708010319</v>
      </c>
      <c r="E30" s="3">
        <v>18.935506402793951</v>
      </c>
      <c r="F30" s="3">
        <v>115.66908519709777</v>
      </c>
      <c r="G30" s="3">
        <v>29.028803245436109</v>
      </c>
      <c r="H30" s="3">
        <v>3.78</v>
      </c>
      <c r="I30" s="3">
        <v>0.97199074787972217</v>
      </c>
      <c r="J30" s="3">
        <v>0.34100000000000003</v>
      </c>
      <c r="K30" s="3">
        <v>5.3341042699891146</v>
      </c>
      <c r="L30" s="3">
        <f t="shared" si="0"/>
        <v>2947.1071335971669</v>
      </c>
    </row>
    <row r="31" spans="1:12">
      <c r="A31" t="s">
        <v>91</v>
      </c>
      <c r="B31" s="3">
        <v>0.95153179190751447</v>
      </c>
      <c r="C31" s="3">
        <v>1116.0040774719673</v>
      </c>
      <c r="D31" s="3">
        <v>4.5857364341085258</v>
      </c>
      <c r="E31" s="3">
        <v>5.6052347691113713</v>
      </c>
      <c r="F31" s="3">
        <v>98.302790036651956</v>
      </c>
      <c r="G31" s="3">
        <v>14.677484787018258</v>
      </c>
      <c r="H31" s="3">
        <v>0.17399999999999999</v>
      </c>
      <c r="I31" s="3">
        <v>0.35957440246723199</v>
      </c>
      <c r="J31" s="3">
        <v>0.113</v>
      </c>
      <c r="K31" s="3">
        <v>1.1666045723962746</v>
      </c>
      <c r="L31" s="3">
        <f t="shared" si="0"/>
        <v>1241.9400342656281</v>
      </c>
    </row>
    <row r="32" spans="1:12">
      <c r="A32" t="s">
        <v>92</v>
      </c>
      <c r="B32" s="3">
        <v>0.88823699421965308</v>
      </c>
      <c r="C32" s="3">
        <v>1091.0581039755352</v>
      </c>
      <c r="D32" s="3">
        <v>6.6551421188630471</v>
      </c>
      <c r="E32" s="3">
        <v>7.1924757469926286</v>
      </c>
      <c r="F32" s="3">
        <v>112.37639314832822</v>
      </c>
      <c r="G32" s="3">
        <v>18.38762677484787</v>
      </c>
      <c r="H32" s="3">
        <v>0.154</v>
      </c>
      <c r="I32" s="3">
        <v>0.23418966846569</v>
      </c>
      <c r="J32" s="3">
        <v>0.13100000000000001</v>
      </c>
      <c r="K32" s="3">
        <v>0.69616547719850019</v>
      </c>
      <c r="L32" s="3">
        <f t="shared" si="0"/>
        <v>1237.7733339044507</v>
      </c>
    </row>
    <row r="33" spans="1:12">
      <c r="A33" t="s">
        <v>93</v>
      </c>
      <c r="B33" s="3">
        <v>0.78169075144508671</v>
      </c>
      <c r="C33" s="3">
        <v>1067.2062521236833</v>
      </c>
      <c r="D33" s="3">
        <v>4.8484237726098174</v>
      </c>
      <c r="E33" s="3">
        <v>5.7688319751649217</v>
      </c>
      <c r="F33" s="3">
        <v>85.779938664073612</v>
      </c>
      <c r="G33" s="3">
        <v>14.174645030425964</v>
      </c>
      <c r="H33" s="3">
        <v>0.14099999999999999</v>
      </c>
      <c r="I33" s="3">
        <v>0.2165736314572089</v>
      </c>
      <c r="J33" s="3">
        <v>0.13700000000000001</v>
      </c>
      <c r="K33" s="3">
        <v>0.62232974476835612</v>
      </c>
      <c r="L33" s="3">
        <f t="shared" si="0"/>
        <v>1179.6766856936283</v>
      </c>
    </row>
    <row r="34" spans="1:12">
      <c r="A34" t="s">
        <v>94</v>
      </c>
      <c r="B34" s="3">
        <v>1.8735260115606933</v>
      </c>
      <c r="C34" s="3">
        <v>1607.2646958885489</v>
      </c>
      <c r="D34" s="3">
        <v>4.619018087855296</v>
      </c>
      <c r="E34" s="3">
        <v>7.0172759022118756</v>
      </c>
      <c r="F34" s="3">
        <v>97.038821153414617</v>
      </c>
      <c r="G34" s="3">
        <v>15.07160243407708</v>
      </c>
      <c r="H34" s="3">
        <v>0.67600000000000005</v>
      </c>
      <c r="I34" s="3">
        <v>0.5844379336931379</v>
      </c>
      <c r="J34" s="3">
        <v>0.218</v>
      </c>
      <c r="K34" s="3">
        <v>2.2572638200072581</v>
      </c>
      <c r="L34" s="3">
        <f t="shared" si="0"/>
        <v>1736.6206412313686</v>
      </c>
    </row>
    <row r="35" spans="1:12">
      <c r="A35" t="s">
        <v>95</v>
      </c>
      <c r="B35" s="3">
        <v>2.1045520231213874</v>
      </c>
      <c r="C35" s="3">
        <v>2161.9843696907915</v>
      </c>
      <c r="D35" s="3">
        <v>6.2652713178294555</v>
      </c>
      <c r="E35" s="3">
        <v>9.5652153667054733</v>
      </c>
      <c r="F35" s="3">
        <v>111.20801855037774</v>
      </c>
      <c r="G35" s="3">
        <v>20.779513184584182</v>
      </c>
      <c r="H35" s="3">
        <v>0.79</v>
      </c>
      <c r="I35" s="3">
        <v>1.4403700848111023</v>
      </c>
      <c r="J35" s="3">
        <v>0.23300000000000001</v>
      </c>
      <c r="K35" s="3">
        <v>3.6401016088060971</v>
      </c>
      <c r="L35" s="3">
        <f t="shared" si="0"/>
        <v>2318.0104118270274</v>
      </c>
    </row>
    <row r="36" spans="1:12">
      <c r="A36" t="s">
        <v>97</v>
      </c>
      <c r="B36" s="3">
        <v>1.5127456647398843</v>
      </c>
      <c r="C36" s="3">
        <v>1620.3941556235134</v>
      </c>
      <c r="D36" s="3">
        <v>6.1713695090439264</v>
      </c>
      <c r="E36" s="3">
        <v>7.6287349631354306</v>
      </c>
      <c r="F36" s="3">
        <v>107.06559952128056</v>
      </c>
      <c r="G36" s="3">
        <v>20.847464503042598</v>
      </c>
      <c r="H36" s="3">
        <v>1.2250000000000001</v>
      </c>
      <c r="I36" s="3">
        <v>0.88080185042405534</v>
      </c>
      <c r="J36" s="3">
        <v>0.17699999999999999</v>
      </c>
      <c r="K36" s="3">
        <v>2.5410039917745251</v>
      </c>
      <c r="L36" s="3">
        <f t="shared" si="0"/>
        <v>1768.443875626954</v>
      </c>
    </row>
    <row r="37" spans="1:12">
      <c r="A37" t="s">
        <v>226</v>
      </c>
      <c r="B37" s="3">
        <v>2.2588931769800022</v>
      </c>
      <c r="C37" s="3">
        <v>1902.3938186349519</v>
      </c>
      <c r="D37" s="3">
        <v>4.9638610995387227</v>
      </c>
      <c r="E37" s="3">
        <v>10.253398422338542</v>
      </c>
      <c r="F37" s="3">
        <v>104.12852285977409</v>
      </c>
      <c r="G37" s="3">
        <v>18.177631884296407</v>
      </c>
      <c r="H37" s="3">
        <v>1.4554835696230355</v>
      </c>
      <c r="I37" s="3">
        <v>0.79716846683398557</v>
      </c>
      <c r="J37" s="3">
        <v>0.22346955709418617</v>
      </c>
      <c r="K37" s="3">
        <v>3.257200047225902</v>
      </c>
      <c r="L37" s="3">
        <f t="shared" si="0"/>
        <v>2047.909447718657</v>
      </c>
    </row>
    <row r="38" spans="1:12">
      <c r="A38" t="s">
        <v>227</v>
      </c>
      <c r="B38" s="3">
        <v>2.3513096925938859</v>
      </c>
      <c r="C38" s="3">
        <v>2237.0286488074066</v>
      </c>
      <c r="D38" s="3">
        <v>6.275888851292148</v>
      </c>
      <c r="E38" s="3">
        <v>11.808576894820781</v>
      </c>
      <c r="F38" s="3">
        <v>110.05849301331025</v>
      </c>
      <c r="G38" s="3">
        <v>21.785411214462403</v>
      </c>
      <c r="H38" s="3">
        <v>1.033355265104809</v>
      </c>
      <c r="I38" s="3">
        <v>1.1535918885562528</v>
      </c>
      <c r="J38" s="3">
        <v>0.24804897657213321</v>
      </c>
      <c r="K38" s="3">
        <v>3.7271799105590739</v>
      </c>
      <c r="L38" s="3">
        <f t="shared" si="0"/>
        <v>2395.4705045146789</v>
      </c>
    </row>
    <row r="39" spans="1:12">
      <c r="A39" t="s">
        <v>228</v>
      </c>
      <c r="B39" s="3">
        <v>1.8828364721238111</v>
      </c>
      <c r="C39" s="3">
        <v>1847.8150529936645</v>
      </c>
      <c r="D39" s="3">
        <v>5.9556926967110719</v>
      </c>
      <c r="E39" s="3">
        <v>10.348233312378163</v>
      </c>
      <c r="F39" s="3">
        <v>106.54553459547422</v>
      </c>
      <c r="G39" s="3">
        <v>22.121055266216565</v>
      </c>
      <c r="H39" s="3">
        <v>1.7530364934745137</v>
      </c>
      <c r="I39" s="3">
        <v>0.81813186166170215</v>
      </c>
      <c r="J39" s="3">
        <v>0.21474814085200689</v>
      </c>
      <c r="K39" s="3">
        <v>3.0226434068075259</v>
      </c>
      <c r="L39" s="3">
        <f t="shared" si="0"/>
        <v>2000.4769652393641</v>
      </c>
    </row>
    <row r="40" spans="1:12"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/>
      <c r="I40" s="3">
        <v>0</v>
      </c>
      <c r="J40" s="3"/>
      <c r="K40" s="3">
        <v>0</v>
      </c>
      <c r="L40" s="3">
        <f t="shared" si="0"/>
        <v>0</v>
      </c>
    </row>
    <row r="41" spans="1:12">
      <c r="A41" t="s">
        <v>98</v>
      </c>
      <c r="B41" s="3">
        <v>3.4959826589595373</v>
      </c>
      <c r="C41" s="3">
        <v>3361.1416921508662</v>
      </c>
      <c r="D41" s="3">
        <v>5.9170025839793263</v>
      </c>
      <c r="E41" s="3">
        <v>19.213969732246799</v>
      </c>
      <c r="F41" s="3">
        <v>108.97748522701771</v>
      </c>
      <c r="G41" s="3">
        <v>30.863488843813393</v>
      </c>
      <c r="H41" s="3">
        <v>2.6859999999999999</v>
      </c>
      <c r="I41" s="3">
        <v>0.73365612952968373</v>
      </c>
      <c r="J41" s="3">
        <v>0.33500000000000002</v>
      </c>
      <c r="K41" s="3">
        <v>5.2592137413813962</v>
      </c>
      <c r="L41" s="3">
        <f t="shared" si="0"/>
        <v>3538.623491067794</v>
      </c>
    </row>
    <row r="42" spans="1:12">
      <c r="A42" t="s">
        <v>99</v>
      </c>
      <c r="B42" s="3">
        <v>3.4105346820809248</v>
      </c>
      <c r="C42" s="3">
        <v>2649.962623173632</v>
      </c>
      <c r="D42" s="3">
        <v>5.7696124031007736</v>
      </c>
      <c r="E42" s="3">
        <v>17.960884749708971</v>
      </c>
      <c r="F42" s="3">
        <v>99.449921460094231</v>
      </c>
      <c r="G42" s="3">
        <v>29.287018255578097</v>
      </c>
      <c r="H42" s="3">
        <v>2.3530000000000002</v>
      </c>
      <c r="I42" s="3">
        <v>0.62070624518118733</v>
      </c>
      <c r="J42" s="3">
        <v>0.34100000000000003</v>
      </c>
      <c r="K42" s="3">
        <v>4.3953356719487111</v>
      </c>
      <c r="L42" s="3">
        <f t="shared" si="0"/>
        <v>2813.5506366413247</v>
      </c>
    </row>
    <row r="43" spans="1:12">
      <c r="A43" t="s">
        <v>100</v>
      </c>
      <c r="B43" s="3">
        <v>4.2185982658959533</v>
      </c>
      <c r="C43" s="3">
        <v>3141.223241590214</v>
      </c>
      <c r="D43" s="3">
        <v>6.1975193798449606</v>
      </c>
      <c r="E43" s="3">
        <v>19.504035700426854</v>
      </c>
      <c r="F43" s="3">
        <v>113.86341536390157</v>
      </c>
      <c r="G43" s="3">
        <v>25.99817444219067</v>
      </c>
      <c r="H43" s="3">
        <v>2.4260000000000002</v>
      </c>
      <c r="I43" s="3">
        <v>0.99167925983037775</v>
      </c>
      <c r="J43" s="3">
        <v>0.42399999999999999</v>
      </c>
      <c r="K43" s="3">
        <v>5.6094060723357932</v>
      </c>
      <c r="L43" s="3">
        <f t="shared" si="0"/>
        <v>3320.4560700746401</v>
      </c>
    </row>
    <row r="44" spans="1:12">
      <c r="A44" t="s">
        <v>101</v>
      </c>
      <c r="B44" s="3">
        <v>1.271170520231214</v>
      </c>
      <c r="C44" s="3">
        <v>2158.7020047570504</v>
      </c>
      <c r="D44" s="3">
        <v>5.7303875968992228</v>
      </c>
      <c r="E44" s="3">
        <v>6.6552735739231679</v>
      </c>
      <c r="F44" s="3">
        <v>106.15214301742837</v>
      </c>
      <c r="G44" s="3">
        <v>19.936916835699801</v>
      </c>
      <c r="H44" s="3">
        <v>2.4289999999999998</v>
      </c>
      <c r="I44" s="3">
        <v>0.92639629915188881</v>
      </c>
      <c r="J44" s="3">
        <v>0.13300000000000001</v>
      </c>
      <c r="K44" s="3">
        <v>3.8088689972178549</v>
      </c>
      <c r="L44" s="3">
        <f t="shared" si="0"/>
        <v>2305.745161597602</v>
      </c>
    </row>
    <row r="45" spans="1:12">
      <c r="A45" t="s">
        <v>102</v>
      </c>
      <c r="B45" s="3">
        <v>0.87663294797687852</v>
      </c>
      <c r="C45" s="3">
        <v>1128.0394155623512</v>
      </c>
      <c r="D45" s="3">
        <v>6.7145736434108514</v>
      </c>
      <c r="E45" s="3">
        <v>6.9464998059759422</v>
      </c>
      <c r="F45" s="3">
        <v>107.59667888398535</v>
      </c>
      <c r="G45" s="3">
        <v>16.430628803245437</v>
      </c>
      <c r="H45" s="3">
        <v>0.32400000000000001</v>
      </c>
      <c r="I45" s="3">
        <v>0.47148804934464145</v>
      </c>
      <c r="J45" s="3">
        <v>0.108</v>
      </c>
      <c r="K45" s="3">
        <v>1.4092076932381761</v>
      </c>
      <c r="L45" s="3">
        <f t="shared" si="0"/>
        <v>1268.9171253895283</v>
      </c>
    </row>
    <row r="46" spans="1:12">
      <c r="A46" t="s">
        <v>103</v>
      </c>
      <c r="B46" s="3">
        <v>0.8439306358381502</v>
      </c>
      <c r="C46" s="3">
        <v>982.9588854909955</v>
      </c>
      <c r="D46" s="3">
        <v>6.8179844961240281</v>
      </c>
      <c r="E46" s="3">
        <v>6.8676018626309681</v>
      </c>
      <c r="F46" s="3">
        <v>109.72099633480438</v>
      </c>
      <c r="G46" s="3">
        <v>15.547261663286005</v>
      </c>
      <c r="H46" s="3">
        <v>0.309</v>
      </c>
      <c r="I46" s="3">
        <v>0.30879876638396297</v>
      </c>
      <c r="J46" s="3">
        <v>0.10100000000000001</v>
      </c>
      <c r="K46" s="3">
        <v>0.78160396758195239</v>
      </c>
      <c r="L46" s="3">
        <f t="shared" si="0"/>
        <v>1124.2570632176451</v>
      </c>
    </row>
    <row r="47" spans="1:12">
      <c r="A47" s="5" t="s">
        <v>105</v>
      </c>
      <c r="B47" s="6" t="s">
        <v>229</v>
      </c>
      <c r="C47" s="6" t="s">
        <v>229</v>
      </c>
      <c r="D47" s="6" t="s">
        <v>229</v>
      </c>
      <c r="E47" s="6" t="s">
        <v>229</v>
      </c>
      <c r="F47" s="6" t="s">
        <v>229</v>
      </c>
      <c r="G47" s="6" t="s">
        <v>229</v>
      </c>
      <c r="H47" s="6" t="s">
        <v>229</v>
      </c>
      <c r="I47" s="6" t="s">
        <v>229</v>
      </c>
      <c r="J47" s="6" t="s">
        <v>229</v>
      </c>
      <c r="K47" s="6" t="s">
        <v>229</v>
      </c>
      <c r="L47" s="6" t="s">
        <v>229</v>
      </c>
    </row>
    <row r="48" spans="1:12">
      <c r="A48" t="s">
        <v>106</v>
      </c>
      <c r="B48" s="3">
        <v>1.5686560693641618</v>
      </c>
      <c r="C48" s="3">
        <v>1616.017669045192</v>
      </c>
      <c r="D48" s="3">
        <v>6.299741602067181</v>
      </c>
      <c r="E48" s="3">
        <v>7.9860962359332568</v>
      </c>
      <c r="F48" s="3">
        <v>104.13404143915028</v>
      </c>
      <c r="G48" s="3">
        <v>19.82819472616633</v>
      </c>
      <c r="H48" s="3">
        <v>2.3849999999999998</v>
      </c>
      <c r="I48" s="3">
        <v>1.2217239784117193</v>
      </c>
      <c r="J48" s="3">
        <v>0.183</v>
      </c>
      <c r="K48" s="3">
        <v>4.0999927422281361</v>
      </c>
      <c r="L48" s="3">
        <f t="shared" si="0"/>
        <v>1763.7241158385129</v>
      </c>
    </row>
    <row r="49" spans="1:12">
      <c r="A49" t="s">
        <v>108</v>
      </c>
      <c r="B49" s="3">
        <v>1.4378468208092485</v>
      </c>
      <c r="C49" s="3">
        <v>1349.051987767584</v>
      </c>
      <c r="D49" s="3">
        <v>6.2640826873384983</v>
      </c>
      <c r="E49" s="3">
        <v>7.0857314707023678</v>
      </c>
      <c r="F49" s="3">
        <v>90.708355149973826</v>
      </c>
      <c r="G49" s="3">
        <v>18.38762677484787</v>
      </c>
      <c r="H49" s="3">
        <v>1.4339999999999999</v>
      </c>
      <c r="I49" s="3">
        <v>0.81966383962991507</v>
      </c>
      <c r="J49" s="3">
        <v>0.25600000000000001</v>
      </c>
      <c r="K49" s="3">
        <v>2.3363735333252693</v>
      </c>
      <c r="L49" s="3">
        <f t="shared" si="0"/>
        <v>1477.7816680442108</v>
      </c>
    </row>
    <row r="50" spans="1:12">
      <c r="A50" t="s">
        <v>226</v>
      </c>
      <c r="B50" s="3" t="s">
        <v>229</v>
      </c>
      <c r="C50" s="3" t="s">
        <v>229</v>
      </c>
      <c r="D50" s="3" t="s">
        <v>229</v>
      </c>
      <c r="E50" s="3" t="s">
        <v>229</v>
      </c>
      <c r="F50" s="3" t="s">
        <v>229</v>
      </c>
      <c r="G50" s="3" t="s">
        <v>229</v>
      </c>
      <c r="H50" s="3" t="s">
        <v>229</v>
      </c>
      <c r="I50" s="3" t="s">
        <v>229</v>
      </c>
      <c r="J50" s="3" t="s">
        <v>229</v>
      </c>
      <c r="K50" s="3" t="s">
        <v>229</v>
      </c>
      <c r="L50" s="3">
        <f t="shared" si="0"/>
        <v>0</v>
      </c>
    </row>
    <row r="51" spans="1:12">
      <c r="A51" t="s">
        <v>227</v>
      </c>
      <c r="B51" s="3">
        <v>1.9636954631454693</v>
      </c>
      <c r="C51" s="3">
        <v>1825.4522642847469</v>
      </c>
      <c r="D51" s="3">
        <v>6.2127458303838239</v>
      </c>
      <c r="E51" s="3">
        <v>10.460794750780728</v>
      </c>
      <c r="F51" s="3">
        <v>103.3402583511496</v>
      </c>
      <c r="G51" s="3">
        <v>21.876238855837776</v>
      </c>
      <c r="H51" s="3">
        <v>2.1214347216772245</v>
      </c>
      <c r="I51" s="3">
        <v>0.97195606915500488</v>
      </c>
      <c r="J51" s="3">
        <v>0.21495095016536803</v>
      </c>
      <c r="K51" s="3">
        <v>3.8438781902667141</v>
      </c>
      <c r="L51" s="3">
        <f t="shared" si="0"/>
        <v>1976.4582174673087</v>
      </c>
    </row>
    <row r="52" spans="1:12">
      <c r="A52" t="s">
        <v>228</v>
      </c>
      <c r="B52" s="3">
        <v>2.1100501366982867</v>
      </c>
      <c r="C52" s="3">
        <v>1784.7107176090383</v>
      </c>
      <c r="D52" s="3">
        <v>6.3265869684555405</v>
      </c>
      <c r="E52" s="3">
        <v>10.442156124208267</v>
      </c>
      <c r="F52" s="3">
        <v>99.794777545861777</v>
      </c>
      <c r="G52" s="3">
        <v>20.05043153650379</v>
      </c>
      <c r="H52" s="3">
        <v>1.5408208088066662</v>
      </c>
      <c r="I52" s="3">
        <v>0.7921984371501285</v>
      </c>
      <c r="J52" s="3">
        <v>0.27926404709120101</v>
      </c>
      <c r="K52" s="3">
        <v>3.0029599647133547</v>
      </c>
      <c r="L52" s="3">
        <f t="shared" si="0"/>
        <v>1929.0499631785272</v>
      </c>
    </row>
    <row r="53" spans="1:12">
      <c r="L53" s="3">
        <f t="shared" si="0"/>
        <v>0</v>
      </c>
    </row>
    <row r="54" spans="1:12">
      <c r="L54" s="3">
        <f t="shared" si="0"/>
        <v>0</v>
      </c>
    </row>
    <row r="55" spans="1:12">
      <c r="A55" t="s">
        <v>110</v>
      </c>
      <c r="B55" s="3">
        <v>2.4921581810445375</v>
      </c>
      <c r="C55" s="3">
        <v>1529.8981583336858</v>
      </c>
      <c r="D55" s="3">
        <v>4.0412936767783334</v>
      </c>
      <c r="E55" s="3">
        <v>11.596213396447419</v>
      </c>
      <c r="F55" s="3">
        <v>80.878963006360436</v>
      </c>
      <c r="G55" s="3">
        <v>14.6756170059867</v>
      </c>
      <c r="H55" s="3">
        <v>0.48180502823565691</v>
      </c>
      <c r="I55" s="3">
        <v>0.34976622683819208</v>
      </c>
      <c r="J55" s="3">
        <v>0.19598848606196215</v>
      </c>
      <c r="K55" s="3">
        <v>2.5704279643872141</v>
      </c>
      <c r="L55" s="3">
        <f t="shared" si="0"/>
        <v>1647.1803913058261</v>
      </c>
    </row>
    <row r="56" spans="1:12">
      <c r="A56" t="s">
        <v>111</v>
      </c>
      <c r="B56" s="3">
        <v>1.633526650673695</v>
      </c>
      <c r="C56" s="3">
        <v>1152.9966463503604</v>
      </c>
      <c r="D56" s="3">
        <v>3.7476175537088365</v>
      </c>
      <c r="E56" s="3">
        <v>11.304611200445347</v>
      </c>
      <c r="F56" s="3">
        <v>74.593263885701447</v>
      </c>
      <c r="G56" s="3">
        <v>14.02840960961359</v>
      </c>
      <c r="H56" s="3">
        <v>0.52099257422525436</v>
      </c>
      <c r="I56" s="3">
        <v>0.55832768996573168</v>
      </c>
      <c r="J56" s="3">
        <v>0.13024814355631359</v>
      </c>
      <c r="K56" s="3">
        <v>1.8252895001819289</v>
      </c>
      <c r="L56" s="3">
        <f t="shared" si="0"/>
        <v>1261.3389331584326</v>
      </c>
    </row>
    <row r="57" spans="1:12">
      <c r="A57" t="s">
        <v>112</v>
      </c>
      <c r="B57" s="3">
        <v>2.2263299404893586</v>
      </c>
      <c r="C57" s="3">
        <v>1553.9356190433341</v>
      </c>
      <c r="D57" s="3">
        <v>4.7446119190120308</v>
      </c>
      <c r="E57" s="3">
        <v>11.416346944917979</v>
      </c>
      <c r="F57" s="3">
        <v>77.649472667671446</v>
      </c>
      <c r="G57" s="3">
        <v>16.335285756311155</v>
      </c>
      <c r="H57" s="3">
        <v>0.75800163688788147</v>
      </c>
      <c r="I57" s="3">
        <v>0.77696395003097629</v>
      </c>
      <c r="J57" s="3">
        <v>0.12827720008871843</v>
      </c>
      <c r="K57" s="3">
        <v>2.4956006885299731</v>
      </c>
      <c r="L57" s="3">
        <f t="shared" si="0"/>
        <v>1670.4665097472734</v>
      </c>
    </row>
    <row r="58" spans="1:12">
      <c r="A58" t="s">
        <v>113</v>
      </c>
      <c r="B58" s="3">
        <v>1.2431523378042506</v>
      </c>
      <c r="C58" s="3">
        <v>891.46682325931113</v>
      </c>
      <c r="D58" s="3">
        <v>7.7555077062711923</v>
      </c>
      <c r="E58" s="3">
        <v>6.0076637738009921</v>
      </c>
      <c r="F58" s="3">
        <v>117.65389858140362</v>
      </c>
      <c r="G58" s="3">
        <v>16.00227778014256</v>
      </c>
      <c r="H58" s="3">
        <v>0.16824640247237702</v>
      </c>
      <c r="I58" s="3">
        <v>0.36954704246175335</v>
      </c>
      <c r="J58" s="3">
        <v>7.8254140684826529E-2</v>
      </c>
      <c r="K58" s="3">
        <v>0.71453966267630653</v>
      </c>
      <c r="L58" s="3">
        <f t="shared" si="0"/>
        <v>1041.4599106870289</v>
      </c>
    </row>
    <row r="59" spans="1:12">
      <c r="A59" t="s">
        <v>114</v>
      </c>
      <c r="B59" s="3">
        <v>0.71779108572316663</v>
      </c>
      <c r="C59" s="3">
        <v>446.22284694520101</v>
      </c>
      <c r="D59" s="3">
        <v>7.2489839625022947</v>
      </c>
      <c r="E59" s="3">
        <v>5.5682353369291606</v>
      </c>
      <c r="F59" s="3">
        <v>111.48640894305801</v>
      </c>
      <c r="G59" s="3">
        <v>12.867761912251519</v>
      </c>
      <c r="H59" s="3">
        <v>9.8897910574237274E-2</v>
      </c>
      <c r="I59" s="3">
        <v>0.33036397521660282</v>
      </c>
      <c r="J59" s="3">
        <v>5.3569701561045187E-2</v>
      </c>
      <c r="K59" s="3">
        <v>0.22903143179666377</v>
      </c>
      <c r="L59" s="3">
        <f t="shared" si="0"/>
        <v>584.82389120481366</v>
      </c>
    </row>
    <row r="60" spans="1:12">
      <c r="A60" t="s">
        <v>115</v>
      </c>
      <c r="B60" s="3">
        <v>0.67276603146746106</v>
      </c>
      <c r="C60" s="3">
        <v>566.51985717006119</v>
      </c>
      <c r="D60" s="3">
        <v>7.9138401109150864</v>
      </c>
      <c r="E60" s="3">
        <v>5.2905788206047699</v>
      </c>
      <c r="F60" s="3">
        <v>117.87927316870727</v>
      </c>
      <c r="G60" s="3">
        <v>15.130113078493171</v>
      </c>
      <c r="H60" s="3">
        <v>0.2791088662489461</v>
      </c>
      <c r="I60" s="3">
        <v>1.0686994045282519</v>
      </c>
      <c r="J60" s="3">
        <v>5.6576121536948527E-2</v>
      </c>
      <c r="K60" s="3">
        <v>0.82570013456513858</v>
      </c>
      <c r="L60" s="3">
        <f t="shared" si="0"/>
        <v>715.63651290712846</v>
      </c>
    </row>
    <row r="61" spans="1:12">
      <c r="A61" t="s">
        <v>116</v>
      </c>
      <c r="B61" s="3">
        <v>2.0481888747291248</v>
      </c>
      <c r="C61" s="3">
        <v>1385.0564655298861</v>
      </c>
      <c r="D61" s="3">
        <v>6.4151752875587054</v>
      </c>
      <c r="E61" s="3">
        <v>6.5424446098428364</v>
      </c>
      <c r="F61" s="3">
        <v>121.08288587894558</v>
      </c>
      <c r="G61" s="3">
        <v>14.808126346893319</v>
      </c>
      <c r="H61" s="3">
        <v>0.51008434769222533</v>
      </c>
      <c r="I61" s="3">
        <v>1.145278899014474</v>
      </c>
      <c r="J61" s="3">
        <v>0.1322440901424288</v>
      </c>
      <c r="K61" s="3">
        <v>2.0443240654492913</v>
      </c>
      <c r="L61" s="3">
        <f t="shared" si="0"/>
        <v>1539.7852179301537</v>
      </c>
    </row>
    <row r="62" spans="1:12">
      <c r="A62" t="s">
        <v>117</v>
      </c>
      <c r="B62" s="3">
        <v>1.3643441446443503</v>
      </c>
      <c r="C62" s="3">
        <v>888.46790316468559</v>
      </c>
      <c r="D62" s="3">
        <v>6.229407285943215</v>
      </c>
      <c r="E62" s="3">
        <v>5.824626845868095</v>
      </c>
      <c r="F62" s="3">
        <v>109.73115608043335</v>
      </c>
      <c r="G62" s="3">
        <v>12.537636215008915</v>
      </c>
      <c r="H62" s="3">
        <v>0.3018785369247074</v>
      </c>
      <c r="I62" s="3">
        <v>1.0886812390378744</v>
      </c>
      <c r="J62" s="3">
        <v>9.3827112827949602E-2</v>
      </c>
      <c r="K62" s="3">
        <v>1.3419046200359996</v>
      </c>
      <c r="L62" s="3">
        <f t="shared" si="0"/>
        <v>1026.9813652454104</v>
      </c>
    </row>
    <row r="63" spans="1:12">
      <c r="A63" t="s">
        <v>118</v>
      </c>
      <c r="B63" s="3">
        <v>1.8437445793449043</v>
      </c>
      <c r="C63" s="3">
        <v>1162.7946208890182</v>
      </c>
      <c r="D63" s="3">
        <v>7.3031348875374142</v>
      </c>
      <c r="E63" s="3">
        <v>6.2767093915252774</v>
      </c>
      <c r="F63" s="3">
        <v>106.50096665151965</v>
      </c>
      <c r="G63" s="3">
        <v>15.229084792241599</v>
      </c>
      <c r="H63" s="3">
        <v>0.54898259632963053</v>
      </c>
      <c r="I63" s="3">
        <v>1.080033116382662</v>
      </c>
      <c r="J63" s="3">
        <v>0.13428351277127651</v>
      </c>
      <c r="K63" s="3">
        <v>1.7157961302156559</v>
      </c>
      <c r="L63" s="3">
        <f t="shared" si="0"/>
        <v>1303.4273565468864</v>
      </c>
    </row>
    <row r="64" spans="1:12">
      <c r="A64" t="s">
        <v>226</v>
      </c>
      <c r="B64" s="3">
        <v>2.0987601263738216</v>
      </c>
      <c r="C64" s="3">
        <v>1374.9165910042905</v>
      </c>
      <c r="D64" s="3">
        <v>5.8028833610295871</v>
      </c>
      <c r="E64" s="3">
        <v>8.1133934274466544</v>
      </c>
      <c r="F64" s="3">
        <v>107.69941571406143</v>
      </c>
      <c r="G64" s="3">
        <v>14.903053968501309</v>
      </c>
      <c r="H64" s="3">
        <v>0.46152059570909115</v>
      </c>
      <c r="I64" s="3">
        <v>0.79881280154437651</v>
      </c>
      <c r="J64" s="3">
        <v>0.1466095835534526</v>
      </c>
      <c r="K64" s="3">
        <v>2.0609039432923688</v>
      </c>
      <c r="L64" s="3">
        <f t="shared" si="0"/>
        <v>1517.0019445258026</v>
      </c>
    </row>
    <row r="65" spans="1:12">
      <c r="A65" t="s">
        <v>227</v>
      </c>
      <c r="B65" s="3">
        <v>1.3708313646840247</v>
      </c>
      <c r="C65" s="3">
        <v>918.54019087813424</v>
      </c>
      <c r="D65" s="3">
        <v>5.5632746807803333</v>
      </c>
      <c r="E65" s="3">
        <v>7.5402768374492846</v>
      </c>
      <c r="F65" s="3">
        <v>98.743987190370547</v>
      </c>
      <c r="G65" s="3">
        <v>13.053426075906833</v>
      </c>
      <c r="H65" s="3">
        <v>0.34682981407763847</v>
      </c>
      <c r="I65" s="3">
        <v>0.82654960825210444</v>
      </c>
      <c r="J65" s="3">
        <v>0.10049912018211582</v>
      </c>
      <c r="K65" s="3">
        <v>1.3594652190652221</v>
      </c>
      <c r="L65" s="3">
        <f t="shared" si="0"/>
        <v>1047.4453307889023</v>
      </c>
    </row>
    <row r="66" spans="1:12">
      <c r="A66" t="s">
        <v>228</v>
      </c>
      <c r="B66" s="3">
        <v>1.8314104743960069</v>
      </c>
      <c r="C66" s="3">
        <v>1222.7704097048099</v>
      </c>
      <c r="D66" s="3">
        <v>6.5134445789412201</v>
      </c>
      <c r="E66" s="3">
        <v>7.8921354333560778</v>
      </c>
      <c r="F66" s="3">
        <v>98.138501972247354</v>
      </c>
      <c r="G66" s="3">
        <v>15.590454910584379</v>
      </c>
      <c r="H66" s="3">
        <v>0.58692332879969245</v>
      </c>
      <c r="I66" s="3">
        <v>0.97638291198517191</v>
      </c>
      <c r="J66" s="3">
        <v>0.12286965512905602</v>
      </c>
      <c r="K66" s="3">
        <v>1.8714470937587193</v>
      </c>
      <c r="L66" s="3">
        <f t="shared" si="0"/>
        <v>1356.2939800640077</v>
      </c>
    </row>
    <row r="67" spans="1:12">
      <c r="B67" s="3">
        <v>0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/>
      <c r="I67" s="3">
        <v>0</v>
      </c>
      <c r="J67" s="3"/>
      <c r="K67" s="3">
        <v>0</v>
      </c>
      <c r="L67" s="3">
        <f t="shared" ref="L67:L130" si="1">SUM(B67:K67)</f>
        <v>0</v>
      </c>
    </row>
    <row r="68" spans="1:12">
      <c r="A68" t="s">
        <v>119</v>
      </c>
      <c r="B68" s="3">
        <v>2.4120667812963066</v>
      </c>
      <c r="C68" s="3">
        <v>1629.2528067451506</v>
      </c>
      <c r="D68" s="3">
        <v>5.8632327370600281</v>
      </c>
      <c r="E68" s="3">
        <v>11.511399507575961</v>
      </c>
      <c r="F68" s="3">
        <v>84.667273563232641</v>
      </c>
      <c r="G68" s="3">
        <v>20.327484064457728</v>
      </c>
      <c r="H68" s="3">
        <v>1.5140341919027029</v>
      </c>
      <c r="I68" s="3">
        <v>0.71457464948317484</v>
      </c>
      <c r="J68" s="3">
        <v>0.16683572362564222</v>
      </c>
      <c r="K68" s="3">
        <v>2.1289462914149118</v>
      </c>
      <c r="L68" s="3">
        <f t="shared" si="1"/>
        <v>1758.5586542551996</v>
      </c>
    </row>
    <row r="69" spans="1:12">
      <c r="A69" t="s">
        <v>120</v>
      </c>
      <c r="B69" s="3">
        <v>3.0270413079824552</v>
      </c>
      <c r="C69" s="3">
        <v>1733.8509001734028</v>
      </c>
      <c r="D69" s="3">
        <v>5.9257475773426851</v>
      </c>
      <c r="E69" s="3">
        <v>10.039439108460691</v>
      </c>
      <c r="F69" s="3">
        <v>84.277682741549484</v>
      </c>
      <c r="G69" s="3">
        <v>19.21843354142235</v>
      </c>
      <c r="H69" s="3">
        <v>0.63985065373231931</v>
      </c>
      <c r="I69" s="3">
        <v>0.56395371159022145</v>
      </c>
      <c r="J69" s="3">
        <v>0.13041541986900776</v>
      </c>
      <c r="K69" s="3">
        <v>2.1126049796324824</v>
      </c>
      <c r="L69" s="3">
        <f t="shared" si="1"/>
        <v>1859.786069214985</v>
      </c>
    </row>
    <row r="70" spans="1:12">
      <c r="A70" t="s">
        <v>121</v>
      </c>
      <c r="B70" s="3">
        <v>1.9926057517799516</v>
      </c>
      <c r="C70" s="3">
        <v>1489.4957227895513</v>
      </c>
      <c r="D70" s="3">
        <v>6.1282205259653635</v>
      </c>
      <c r="E70" s="3">
        <v>10.062514056245424</v>
      </c>
      <c r="F70" s="3">
        <v>88.666285728987845</v>
      </c>
      <c r="G70" s="3">
        <v>23.130114299487587</v>
      </c>
      <c r="H70" s="3">
        <v>0.88365327127898996</v>
      </c>
      <c r="I70" s="3">
        <v>0.77636477966634188</v>
      </c>
      <c r="J70" s="3">
        <v>0.10041514446352159</v>
      </c>
      <c r="K70" s="3">
        <v>2.0137456326696621</v>
      </c>
      <c r="L70" s="3">
        <f t="shared" si="1"/>
        <v>1623.2496419800962</v>
      </c>
    </row>
    <row r="71" spans="1:12">
      <c r="A71" t="s">
        <v>122</v>
      </c>
      <c r="B71" s="3">
        <v>0.88754249523466322</v>
      </c>
      <c r="C71" s="3">
        <v>874.49075832723202</v>
      </c>
      <c r="D71" s="3">
        <v>7.5928435249577806</v>
      </c>
      <c r="E71" s="3">
        <v>5.5672209643033899</v>
      </c>
      <c r="F71" s="3">
        <v>95.250063135228658</v>
      </c>
      <c r="G71" s="3">
        <v>17.200245854957668</v>
      </c>
      <c r="H71" s="3">
        <v>5.3418124669201802E-2</v>
      </c>
      <c r="I71" s="3">
        <v>0.30235282885081682</v>
      </c>
      <c r="J71" s="3">
        <v>4.5199951643170755E-2</v>
      </c>
      <c r="K71" s="3">
        <v>0.52668004255262679</v>
      </c>
      <c r="L71" s="3">
        <f t="shared" si="1"/>
        <v>1001.9163252496299</v>
      </c>
    </row>
    <row r="72" spans="1:12">
      <c r="A72" t="s">
        <v>123</v>
      </c>
      <c r="B72" s="3">
        <v>1.0645869774695593</v>
      </c>
      <c r="C72" s="3">
        <v>1067.7133830526345</v>
      </c>
      <c r="D72" s="3">
        <v>6.019754405619806</v>
      </c>
      <c r="E72" s="3">
        <v>5.5541885858184958</v>
      </c>
      <c r="F72" s="3">
        <v>93.015992893290829</v>
      </c>
      <c r="G72" s="3">
        <v>16.388228064042856</v>
      </c>
      <c r="H72" s="3">
        <v>5.2826821354474571E-2</v>
      </c>
      <c r="I72" s="3">
        <v>0.20975046567331546</v>
      </c>
      <c r="J72" s="3">
        <v>4.8763219711822688E-2</v>
      </c>
      <c r="K72" s="3">
        <v>0.52545933518857246</v>
      </c>
      <c r="L72" s="3">
        <f t="shared" si="1"/>
        <v>1190.5929338208043</v>
      </c>
    </row>
    <row r="73" spans="1:12">
      <c r="A73" t="s">
        <v>124</v>
      </c>
      <c r="B73" s="6" t="s">
        <v>229</v>
      </c>
      <c r="C73" s="6" t="s">
        <v>229</v>
      </c>
      <c r="D73" s="3">
        <v>7.5042655227541282</v>
      </c>
      <c r="E73" s="3">
        <v>5.7532922963063164</v>
      </c>
      <c r="F73" s="3">
        <v>103.83973068939119</v>
      </c>
      <c r="G73" s="3">
        <v>21.61410701125617</v>
      </c>
      <c r="H73" s="3">
        <v>6.943154124539716E-2</v>
      </c>
      <c r="I73" s="3">
        <v>0.4619968960451723</v>
      </c>
      <c r="J73" s="3">
        <v>6.1263124628291601E-2</v>
      </c>
      <c r="K73" s="3">
        <v>1.4824532149765859</v>
      </c>
      <c r="L73" s="3">
        <f t="shared" si="1"/>
        <v>140.78654029660325</v>
      </c>
    </row>
    <row r="74" spans="1:12">
      <c r="A74" t="s">
        <v>125</v>
      </c>
      <c r="B74" s="3">
        <v>3.9116737111392581</v>
      </c>
      <c r="C74" s="3">
        <v>2437.1707955764527</v>
      </c>
      <c r="D74" s="3">
        <v>8.5202068845931578</v>
      </c>
      <c r="E74" s="3">
        <v>7.8371235095794161</v>
      </c>
      <c r="F74" s="3">
        <v>123.26524707044737</v>
      </c>
      <c r="G74" s="3">
        <v>19.089357283735094</v>
      </c>
      <c r="H74" s="3">
        <v>0.44575502888970853</v>
      </c>
      <c r="I74" s="3">
        <v>1.027597744274162</v>
      </c>
      <c r="J74" s="3">
        <v>0.20882217569607966</v>
      </c>
      <c r="K74" s="3">
        <v>2.6783894905257224</v>
      </c>
      <c r="L74" s="3">
        <f t="shared" si="1"/>
        <v>2604.1549684753331</v>
      </c>
    </row>
    <row r="75" spans="1:12">
      <c r="A75" t="s">
        <v>126</v>
      </c>
      <c r="B75" s="3">
        <v>3.8758579821942605</v>
      </c>
      <c r="C75" s="3">
        <v>2294.1129937169171</v>
      </c>
      <c r="D75" s="3">
        <v>8.2398312875443072</v>
      </c>
      <c r="E75" s="3">
        <v>7.0088137222205997</v>
      </c>
      <c r="F75" s="3">
        <v>101.29919444716154</v>
      </c>
      <c r="G75" s="3">
        <v>17.32494395546188</v>
      </c>
      <c r="H75" s="3">
        <v>0.27455388755572741</v>
      </c>
      <c r="I75" s="3">
        <v>0.91768102120182959</v>
      </c>
      <c r="J75" s="3">
        <v>0.18701496688578528</v>
      </c>
      <c r="K75" s="3">
        <v>2.7892671710120363</v>
      </c>
      <c r="L75" s="3">
        <f t="shared" si="1"/>
        <v>2436.030152158155</v>
      </c>
    </row>
    <row r="76" spans="1:12">
      <c r="A76" t="s">
        <v>127</v>
      </c>
      <c r="B76" s="3">
        <v>1.9716270219943419</v>
      </c>
      <c r="C76" s="3">
        <v>1411.3437105294665</v>
      </c>
      <c r="D76" s="3">
        <v>8.0218413292377964</v>
      </c>
      <c r="E76" s="3">
        <v>6.4439494213022908</v>
      </c>
      <c r="F76" s="3">
        <v>95.2465967145517</v>
      </c>
      <c r="G76" s="3">
        <v>20.438089777583443</v>
      </c>
      <c r="H76" s="3">
        <v>0.5987511347912351</v>
      </c>
      <c r="I76" s="3">
        <v>0.87375399050967106</v>
      </c>
      <c r="J76" s="3">
        <v>9.8424844075271523E-2</v>
      </c>
      <c r="K76" s="3">
        <v>1.6560239948868682</v>
      </c>
      <c r="L76" s="3">
        <f t="shared" si="1"/>
        <v>1546.6927687583991</v>
      </c>
    </row>
    <row r="77" spans="1:12">
      <c r="A77" t="s">
        <v>226</v>
      </c>
      <c r="B77" s="3">
        <v>3.0279878823828064</v>
      </c>
      <c r="C77" s="3">
        <v>1971.0259948142254</v>
      </c>
      <c r="D77" s="3">
        <v>7.6162384505915632</v>
      </c>
      <c r="E77" s="3">
        <v>8.5566630126657657</v>
      </c>
      <c r="F77" s="3">
        <v>107.96121655938403</v>
      </c>
      <c r="G77" s="3">
        <v>19.163919929283495</v>
      </c>
      <c r="H77" s="3">
        <v>0.69492791479747174</v>
      </c>
      <c r="I77" s="3">
        <v>0.82910151578549973</v>
      </c>
      <c r="J77" s="3">
        <v>0.17228905878465053</v>
      </c>
      <c r="K77" s="3">
        <v>2.1987391835464454</v>
      </c>
      <c r="L77" s="3">
        <f t="shared" si="1"/>
        <v>2121.2470783214476</v>
      </c>
    </row>
    <row r="78" spans="1:12">
      <c r="A78" t="s">
        <v>227</v>
      </c>
      <c r="B78" s="3">
        <v>3.2149049757182508</v>
      </c>
      <c r="C78" s="3">
        <v>1945.6839792677463</v>
      </c>
      <c r="D78" s="3">
        <v>7.197910037521936</v>
      </c>
      <c r="E78" s="3">
        <v>7.7644073146494765</v>
      </c>
      <c r="F78" s="3">
        <v>94.758555752729706</v>
      </c>
      <c r="G78" s="3">
        <v>17.793134452274362</v>
      </c>
      <c r="H78" s="3">
        <v>0.35915290988410453</v>
      </c>
      <c r="I78" s="3">
        <v>0.70696190174729168</v>
      </c>
      <c r="J78" s="3">
        <v>0.14981130675983598</v>
      </c>
      <c r="K78" s="3">
        <v>2.2591963211016854</v>
      </c>
      <c r="L78" s="3">
        <f t="shared" si="1"/>
        <v>2079.8880142401335</v>
      </c>
    </row>
    <row r="79" spans="1:12">
      <c r="A79" t="s">
        <v>228</v>
      </c>
      <c r="B79" s="3" t="s">
        <v>229</v>
      </c>
      <c r="C79" s="3" t="s">
        <v>229</v>
      </c>
      <c r="D79" s="3">
        <v>7.3561118641694794</v>
      </c>
      <c r="E79" s="3">
        <v>7.4520813832543205</v>
      </c>
      <c r="F79" s="3">
        <v>94.566625128077376</v>
      </c>
      <c r="G79" s="3">
        <v>21.453705440061913</v>
      </c>
      <c r="H79" s="3">
        <v>0.60347064338357626</v>
      </c>
      <c r="I79" s="3">
        <v>0.77897708976475433</v>
      </c>
      <c r="J79" s="3">
        <v>9.3197749767036375E-2</v>
      </c>
      <c r="K79" s="3">
        <v>1.7391344409218765</v>
      </c>
      <c r="L79" s="3">
        <f t="shared" si="1"/>
        <v>134.04330373940036</v>
      </c>
    </row>
    <row r="80" spans="1:12">
      <c r="B80" s="3">
        <v>0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/>
      <c r="I80" s="3">
        <v>0</v>
      </c>
      <c r="J80" s="3"/>
      <c r="K80" s="3">
        <v>0</v>
      </c>
      <c r="L80" s="3">
        <f t="shared" si="1"/>
        <v>0</v>
      </c>
    </row>
    <row r="81" spans="1:12">
      <c r="A81" t="s">
        <v>128</v>
      </c>
      <c r="B81" s="3">
        <v>4.6624007125613449</v>
      </c>
      <c r="C81" s="3">
        <v>3049.3611274142768</v>
      </c>
      <c r="D81" s="3">
        <v>6.4806739794575572</v>
      </c>
      <c r="E81" s="3">
        <v>16.301340193409292</v>
      </c>
      <c r="F81" s="3">
        <v>114.35362352879265</v>
      </c>
      <c r="G81" s="3">
        <v>20.520055865974978</v>
      </c>
      <c r="H81" s="3">
        <v>3.2192935124024298</v>
      </c>
      <c r="I81" s="3">
        <v>0.88276223567229894</v>
      </c>
      <c r="J81" s="3">
        <v>0.35905935246060056</v>
      </c>
      <c r="K81" s="3">
        <v>6.7478314897529579</v>
      </c>
      <c r="L81" s="3">
        <f t="shared" si="1"/>
        <v>3222.8881682847609</v>
      </c>
    </row>
    <row r="82" spans="1:12">
      <c r="A82" t="s">
        <v>129</v>
      </c>
      <c r="B82" s="3">
        <v>3.8271619707755526</v>
      </c>
      <c r="C82" s="3">
        <v>2377.6568973232511</v>
      </c>
      <c r="D82" s="3">
        <v>6.0020852150095223</v>
      </c>
      <c r="E82" s="3">
        <v>15.010828943745919</v>
      </c>
      <c r="F82" s="3">
        <v>117.73710043356525</v>
      </c>
      <c r="G82" s="3">
        <v>21.74644240284055</v>
      </c>
      <c r="H82" s="3">
        <v>3.8533363329928672</v>
      </c>
      <c r="I82" s="3">
        <v>0.72271575739895855</v>
      </c>
      <c r="J82" s="3">
        <v>0.28148755048516505</v>
      </c>
      <c r="K82" s="3">
        <v>4.3362735083876238</v>
      </c>
      <c r="L82" s="3">
        <f t="shared" si="1"/>
        <v>2551.1743294384519</v>
      </c>
    </row>
    <row r="83" spans="1:12">
      <c r="A83" t="s">
        <v>128</v>
      </c>
      <c r="B83" s="3">
        <v>6.0296994853792185</v>
      </c>
      <c r="C83" s="3">
        <v>3593.4708754249423</v>
      </c>
      <c r="D83" s="3">
        <v>8.1142826280073681</v>
      </c>
      <c r="E83" s="3">
        <v>19.173493772205632</v>
      </c>
      <c r="F83" s="3">
        <v>129.06957172452118</v>
      </c>
      <c r="G83" s="3">
        <v>24.454446400251879</v>
      </c>
      <c r="H83" s="3">
        <v>4.1016842237793112</v>
      </c>
      <c r="I83" s="3">
        <v>0.96405251467961162</v>
      </c>
      <c r="J83" s="3">
        <v>0.41949043197742952</v>
      </c>
      <c r="K83" s="3">
        <v>7.1505583907768973</v>
      </c>
      <c r="L83" s="3">
        <f t="shared" si="1"/>
        <v>3792.9481549965212</v>
      </c>
    </row>
    <row r="84" spans="1:12">
      <c r="A84" t="s">
        <v>130</v>
      </c>
      <c r="B84" s="3">
        <v>2.1077006572267578</v>
      </c>
      <c r="C84" s="3">
        <v>1411.5479815589647</v>
      </c>
      <c r="D84" s="3">
        <v>5.596104856544426</v>
      </c>
      <c r="E84" s="3">
        <v>5.9635015555584125</v>
      </c>
      <c r="F84" s="3">
        <v>112.04520399231568</v>
      </c>
      <c r="G84" s="3">
        <v>22.179390874832507</v>
      </c>
      <c r="H84" s="3">
        <v>0.11415130473236912</v>
      </c>
      <c r="I84" s="3">
        <v>0.34867022070215303</v>
      </c>
      <c r="J84" s="3">
        <v>0.12485298955102875</v>
      </c>
      <c r="K84" s="3">
        <v>0.89827023541353412</v>
      </c>
      <c r="L84" s="3">
        <f t="shared" si="1"/>
        <v>1560.9258282458416</v>
      </c>
    </row>
    <row r="85" spans="1:12">
      <c r="A85" t="s">
        <v>131</v>
      </c>
      <c r="B85" s="3">
        <v>1.2744005951618262</v>
      </c>
      <c r="C85" s="3">
        <v>1132.7313244641587</v>
      </c>
      <c r="D85" s="3">
        <v>9.0689366357115535</v>
      </c>
      <c r="E85" s="3">
        <v>6.0595180226047951</v>
      </c>
      <c r="F85" s="3">
        <v>176.75051570609904</v>
      </c>
      <c r="G85" s="3">
        <v>22.582221058486578</v>
      </c>
      <c r="H85" s="3">
        <v>8.7295208504594948E-2</v>
      </c>
      <c r="I85" s="3">
        <v>0.31043735403964029</v>
      </c>
      <c r="J85" s="3">
        <v>0.12055052603015493</v>
      </c>
      <c r="K85" s="3">
        <v>0.49980444089229642</v>
      </c>
      <c r="L85" s="3">
        <f t="shared" si="1"/>
        <v>1349.4850040116892</v>
      </c>
    </row>
    <row r="86" spans="1:12">
      <c r="A86" t="s">
        <v>132</v>
      </c>
      <c r="B86" s="3">
        <v>1.4413114963500824</v>
      </c>
      <c r="C86" s="3">
        <v>1464.0489499804173</v>
      </c>
      <c r="D86" s="3">
        <v>9.2998837450880654</v>
      </c>
      <c r="E86" s="3">
        <v>5.980313108278672</v>
      </c>
      <c r="F86" s="3">
        <v>136.6828850289298</v>
      </c>
      <c r="G86" s="3">
        <v>22.630834770054669</v>
      </c>
      <c r="H86" s="3">
        <v>0.11621325653096744</v>
      </c>
      <c r="I86" s="3">
        <v>0.31056408110153511</v>
      </c>
      <c r="J86" s="3">
        <v>0.14332968305485982</v>
      </c>
      <c r="K86" s="3">
        <v>0.79530941693789392</v>
      </c>
      <c r="L86" s="3">
        <f t="shared" si="1"/>
        <v>1641.4495945667441</v>
      </c>
    </row>
    <row r="87" spans="1:12">
      <c r="A87" t="s">
        <v>133</v>
      </c>
      <c r="B87" s="3">
        <v>2.6356268472561433</v>
      </c>
      <c r="C87" s="3">
        <v>2062.2296633682017</v>
      </c>
      <c r="D87" s="3">
        <v>6.3628616246603178</v>
      </c>
      <c r="E87" s="3">
        <v>7.1794723203951039</v>
      </c>
      <c r="F87" s="3">
        <v>117.79367206313589</v>
      </c>
      <c r="G87" s="3">
        <v>17.240198629140973</v>
      </c>
      <c r="H87" s="3">
        <v>1.2079205802585937</v>
      </c>
      <c r="I87" s="3">
        <v>0.83783784672890793</v>
      </c>
      <c r="J87" s="3">
        <v>0.27019276137363279</v>
      </c>
      <c r="K87" s="3">
        <v>3.4208159342778064</v>
      </c>
      <c r="L87" s="3">
        <f t="shared" si="1"/>
        <v>2219.178261975429</v>
      </c>
    </row>
    <row r="88" spans="1:12">
      <c r="A88" t="s">
        <v>134</v>
      </c>
      <c r="B88" s="3">
        <v>2.9854739222163427</v>
      </c>
      <c r="C88" s="3">
        <v>2390.8718093939674</v>
      </c>
      <c r="D88" s="3">
        <v>7.4113935440243983</v>
      </c>
      <c r="E88" s="3">
        <v>6.8978298388457056</v>
      </c>
      <c r="F88" s="3">
        <v>150.70730252934069</v>
      </c>
      <c r="G88" s="3">
        <v>19.470647936378572</v>
      </c>
      <c r="H88" s="3">
        <v>1.099497240093996</v>
      </c>
      <c r="I88" s="3">
        <v>1.1275943852727639</v>
      </c>
      <c r="J88" s="3">
        <v>0.30317019487885916</v>
      </c>
      <c r="K88" s="3">
        <v>3.5580340035367746</v>
      </c>
      <c r="L88" s="3">
        <f t="shared" si="1"/>
        <v>2584.4327529885559</v>
      </c>
    </row>
    <row r="89" spans="1:12">
      <c r="A89" t="s">
        <v>135</v>
      </c>
      <c r="B89" s="3">
        <v>5.1478328178614037</v>
      </c>
      <c r="C89" s="3">
        <v>3459.1211353403701</v>
      </c>
      <c r="D89" s="3">
        <v>9.1566270653247788</v>
      </c>
      <c r="E89" s="3">
        <v>9.6368006440211129</v>
      </c>
      <c r="F89" s="3">
        <v>154.15755450984486</v>
      </c>
      <c r="G89" s="3">
        <v>21.013604695131054</v>
      </c>
      <c r="H89" s="3">
        <v>1.2036119313845379</v>
      </c>
      <c r="I89" s="3">
        <v>1.1526119842016431</v>
      </c>
      <c r="J89" s="3">
        <v>0.39981572807237253</v>
      </c>
      <c r="K89" s="3">
        <v>5.3050750383651559</v>
      </c>
      <c r="L89" s="3">
        <f t="shared" si="1"/>
        <v>3666.2946697545767</v>
      </c>
    </row>
    <row r="90" spans="1:12">
      <c r="A90" t="s">
        <v>226</v>
      </c>
      <c r="B90" s="3">
        <v>3.1550861292352841</v>
      </c>
      <c r="C90" s="3">
        <v>2261.2724621741845</v>
      </c>
      <c r="D90" s="3">
        <v>6.2921400179704285</v>
      </c>
      <c r="E90" s="3">
        <v>9.6764406927652953</v>
      </c>
      <c r="F90" s="3">
        <v>116.00101432658929</v>
      </c>
      <c r="G90" s="3">
        <v>18.875125333810733</v>
      </c>
      <c r="H90" s="3">
        <v>1.6453042938422304</v>
      </c>
      <c r="I90" s="3">
        <v>0.78389027677315626</v>
      </c>
      <c r="J90" s="3">
        <v>0.27621633038963184</v>
      </c>
      <c r="K90" s="3">
        <v>4.0464926293077008</v>
      </c>
      <c r="L90" s="3">
        <f t="shared" si="1"/>
        <v>2422.0241722048686</v>
      </c>
    </row>
    <row r="91" spans="1:12">
      <c r="A91" t="s">
        <v>227</v>
      </c>
      <c r="B91" s="3">
        <v>3.0215096718768875</v>
      </c>
      <c r="C91" s="3">
        <v>2214.6473026735189</v>
      </c>
      <c r="D91" s="3">
        <v>7.1859989544420024</v>
      </c>
      <c r="E91" s="3">
        <v>9.3851509227245522</v>
      </c>
      <c r="F91" s="3">
        <v>143.69351684738018</v>
      </c>
      <c r="G91" s="3">
        <v>20.625865716015156</v>
      </c>
      <c r="H91" s="3">
        <v>1.8443132406307838</v>
      </c>
      <c r="I91" s="3">
        <v>0.8860414643649478</v>
      </c>
      <c r="J91" s="3">
        <v>0.271252462355274</v>
      </c>
      <c r="K91" s="3">
        <v>3.3895664838816555</v>
      </c>
      <c r="L91" s="3">
        <f t="shared" si="1"/>
        <v>2404.9505184371906</v>
      </c>
    </row>
    <row r="92" spans="1:12">
      <c r="A92" t="s">
        <v>228</v>
      </c>
      <c r="B92" s="3">
        <v>4.8332340745323172</v>
      </c>
      <c r="C92" s="3">
        <v>3182.8382589348093</v>
      </c>
      <c r="D92" s="3">
        <v>8.8519398714572954</v>
      </c>
      <c r="E92" s="3">
        <v>12.049973714897968</v>
      </c>
      <c r="F92" s="3">
        <v>143.48390610733153</v>
      </c>
      <c r="G92" s="3">
        <v>22.35307311406919</v>
      </c>
      <c r="H92" s="3">
        <v>1.940735567044628</v>
      </c>
      <c r="I92" s="3">
        <v>0.95892872148011454</v>
      </c>
      <c r="J92" s="3">
        <v>0.36505192122009467</v>
      </c>
      <c r="K92" s="3">
        <v>5.1650598345974066</v>
      </c>
      <c r="L92" s="3">
        <f t="shared" si="1"/>
        <v>3382.8401618614403</v>
      </c>
    </row>
    <row r="93" spans="1:12">
      <c r="B93" s="3">
        <v>0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/>
      <c r="I93" s="3">
        <v>0</v>
      </c>
      <c r="J93" s="3"/>
      <c r="K93" s="3">
        <v>0</v>
      </c>
      <c r="L93" s="3">
        <f t="shared" si="1"/>
        <v>0</v>
      </c>
    </row>
    <row r="94" spans="1:12">
      <c r="A94" t="s">
        <v>136</v>
      </c>
      <c r="B94" s="3">
        <v>5.3677866929691547</v>
      </c>
      <c r="C94" s="3">
        <v>3223.9478704836488</v>
      </c>
      <c r="D94" s="3">
        <v>8.1370242397802972</v>
      </c>
      <c r="E94" s="3">
        <v>17.50276682930906</v>
      </c>
      <c r="F94" s="3">
        <v>101.97538527937027</v>
      </c>
      <c r="G94" s="3">
        <v>18.548882454777235</v>
      </c>
      <c r="H94" s="3">
        <v>3.1160258063314594</v>
      </c>
      <c r="I94" s="3">
        <v>0.84693124026054367</v>
      </c>
      <c r="J94" s="3">
        <v>0.43843579184563242</v>
      </c>
      <c r="K94" s="3">
        <v>7.2154675321235668</v>
      </c>
      <c r="L94" s="3">
        <f t="shared" si="1"/>
        <v>3387.0965763504159</v>
      </c>
    </row>
    <row r="95" spans="1:12">
      <c r="A95" t="s">
        <v>137</v>
      </c>
      <c r="B95" s="3">
        <v>5.9479615003933919</v>
      </c>
      <c r="C95" s="3">
        <v>3715.7139716627639</v>
      </c>
      <c r="D95" s="3">
        <v>8.012927423323756</v>
      </c>
      <c r="E95" s="3">
        <v>18.532570711686727</v>
      </c>
      <c r="F95" s="3">
        <v>102.04177868236084</v>
      </c>
      <c r="G95" s="3">
        <v>17.08007242957887</v>
      </c>
      <c r="H95" s="3">
        <v>3.7156980716436072</v>
      </c>
      <c r="I95" s="3">
        <v>1.1050944580684465</v>
      </c>
      <c r="J95" s="3">
        <v>0.40414917982361104</v>
      </c>
      <c r="K95" s="3">
        <v>7.7557407897046486</v>
      </c>
      <c r="L95" s="3">
        <f t="shared" si="1"/>
        <v>3880.3099649093474</v>
      </c>
    </row>
    <row r="96" spans="1:12">
      <c r="A96" t="s">
        <v>138</v>
      </c>
      <c r="B96" s="3">
        <v>5.8753342460047975</v>
      </c>
      <c r="C96" s="3">
        <v>3465.9929729668493</v>
      </c>
      <c r="D96" s="3">
        <v>8.8916571669663664</v>
      </c>
      <c r="E96" s="3">
        <v>16.782349315955699</v>
      </c>
      <c r="F96" s="3">
        <v>112.50475693995764</v>
      </c>
      <c r="G96" s="3">
        <v>17.625197535058746</v>
      </c>
      <c r="H96" s="3">
        <v>4.1105762117304856</v>
      </c>
      <c r="I96" s="3">
        <v>0.9975215179444783</v>
      </c>
      <c r="J96" s="3">
        <v>0.41823951177936081</v>
      </c>
      <c r="K96" s="3">
        <v>6.7566607001618912</v>
      </c>
      <c r="L96" s="3">
        <f t="shared" si="1"/>
        <v>3639.9552661124089</v>
      </c>
    </row>
    <row r="97" spans="1:12">
      <c r="A97" t="s">
        <v>139</v>
      </c>
      <c r="B97" s="3">
        <v>1.4649668262759419</v>
      </c>
      <c r="C97" s="3">
        <v>1081.078256513181</v>
      </c>
      <c r="D97" s="3">
        <v>6.9722981634883325</v>
      </c>
      <c r="E97" s="3">
        <v>5.7110850906932118</v>
      </c>
      <c r="F97" s="3">
        <v>110.78098442913247</v>
      </c>
      <c r="G97" s="3">
        <v>18.876858288440275</v>
      </c>
      <c r="H97" s="3">
        <v>0.21764641686801575</v>
      </c>
      <c r="I97" s="3">
        <v>0.43746300809478761</v>
      </c>
      <c r="J97" s="3">
        <v>0.1108764765176684</v>
      </c>
      <c r="K97" s="3">
        <v>0.83843865128997064</v>
      </c>
      <c r="L97" s="3">
        <f t="shared" si="1"/>
        <v>1226.4888738639818</v>
      </c>
    </row>
    <row r="98" spans="1:12">
      <c r="A98" t="s">
        <v>140</v>
      </c>
      <c r="B98" s="3">
        <v>1.3412356806717589</v>
      </c>
      <c r="C98" s="3">
        <v>977.95552091838897</v>
      </c>
      <c r="D98" s="3">
        <v>7.1139510129810555</v>
      </c>
      <c r="E98" s="3">
        <v>6.2415115666776346</v>
      </c>
      <c r="F98" s="3">
        <v>112.52447636230076</v>
      </c>
      <c r="G98" s="3">
        <v>17.448973036026302</v>
      </c>
      <c r="H98" s="3">
        <v>0.18640969004561186</v>
      </c>
      <c r="I98" s="3">
        <v>0.48464567571980799</v>
      </c>
      <c r="J98" s="3">
        <v>0.11412838166057868</v>
      </c>
      <c r="K98" s="3">
        <v>1.0528957292518959</v>
      </c>
      <c r="L98" s="3">
        <f t="shared" si="1"/>
        <v>1124.4637480537242</v>
      </c>
    </row>
    <row r="99" spans="1:12">
      <c r="A99" t="s">
        <v>141</v>
      </c>
      <c r="B99" s="3">
        <v>1.929944551977637</v>
      </c>
      <c r="C99" s="3">
        <v>806.82369601264691</v>
      </c>
      <c r="D99" s="3">
        <v>8.3346363547817859</v>
      </c>
      <c r="E99" s="3">
        <v>5.6506361846196951</v>
      </c>
      <c r="F99" s="3">
        <v>120.3893520067577</v>
      </c>
      <c r="G99" s="3">
        <v>14.305163900173534</v>
      </c>
      <c r="H99" s="3">
        <v>0.1653666174784017</v>
      </c>
      <c r="I99" s="3">
        <v>0.31327871669162205</v>
      </c>
      <c r="J99" s="3">
        <v>0.15709828660448161</v>
      </c>
      <c r="K99" s="3">
        <v>0.66119581784289538</v>
      </c>
      <c r="L99" s="3">
        <f t="shared" si="1"/>
        <v>958.7303684495746</v>
      </c>
    </row>
    <row r="100" spans="1:12">
      <c r="A100" t="s">
        <v>142</v>
      </c>
      <c r="B100" s="3">
        <v>4.6160484636379948</v>
      </c>
      <c r="C100" s="3">
        <v>2432.3020103715808</v>
      </c>
      <c r="D100" s="3">
        <v>8.7829249232326045</v>
      </c>
      <c r="E100" s="3">
        <v>9.6676559315854398</v>
      </c>
      <c r="F100" s="3">
        <v>128.57645744390649</v>
      </c>
      <c r="G100" s="3">
        <v>15.836140394525621</v>
      </c>
      <c r="H100" s="3">
        <v>1.5657743253423662</v>
      </c>
      <c r="I100" s="3">
        <v>1.1579100889383409</v>
      </c>
      <c r="J100" s="3">
        <v>0.3540695710573189</v>
      </c>
      <c r="K100" s="3">
        <v>5.4976860657139008</v>
      </c>
      <c r="L100" s="3">
        <f t="shared" si="1"/>
        <v>2608.3566775795207</v>
      </c>
    </row>
    <row r="101" spans="1:12">
      <c r="A101" t="s">
        <v>143</v>
      </c>
      <c r="B101" s="3">
        <v>4.2932709875354789</v>
      </c>
      <c r="C101" s="3">
        <v>2137.5555050859762</v>
      </c>
      <c r="D101" s="3">
        <v>8.494635086218814</v>
      </c>
      <c r="E101" s="3">
        <v>8.0395202454363019</v>
      </c>
      <c r="F101" s="3">
        <v>110.84199663867089</v>
      </c>
      <c r="G101" s="3">
        <v>14.979136059587098</v>
      </c>
      <c r="H101" s="3">
        <v>2.4458657708794966</v>
      </c>
      <c r="I101" s="3">
        <v>1.0573532364609572</v>
      </c>
      <c r="J101" s="3">
        <v>0.31136649679537981</v>
      </c>
      <c r="K101" s="3">
        <v>3.8710289835191696</v>
      </c>
      <c r="L101" s="3">
        <f t="shared" si="1"/>
        <v>2291.8896785910802</v>
      </c>
    </row>
    <row r="102" spans="1:12">
      <c r="A102" t="s">
        <v>144</v>
      </c>
      <c r="B102" s="3">
        <v>3.7326054322033784</v>
      </c>
      <c r="C102" s="3">
        <v>1945.2526560682124</v>
      </c>
      <c r="D102" s="3">
        <v>9.4666510863959541</v>
      </c>
      <c r="E102" s="3">
        <v>8.0958879049461405</v>
      </c>
      <c r="F102" s="3">
        <v>117.2313375783403</v>
      </c>
      <c r="G102" s="3">
        <v>14.254609786037687</v>
      </c>
      <c r="H102" s="3">
        <v>2.0795678988934769</v>
      </c>
      <c r="I102" s="3">
        <v>0.81069628488154855</v>
      </c>
      <c r="J102" s="3">
        <v>0.29949152296437498</v>
      </c>
      <c r="K102" s="3">
        <v>3.6602500412871817</v>
      </c>
      <c r="L102" s="3">
        <f t="shared" si="1"/>
        <v>2104.8837536041624</v>
      </c>
    </row>
    <row r="103" spans="1:12">
      <c r="A103" t="s">
        <v>226</v>
      </c>
      <c r="B103" s="3">
        <v>4.4073390913703347</v>
      </c>
      <c r="C103" s="3">
        <v>2483.1054380262763</v>
      </c>
      <c r="D103" s="3">
        <v>8.3407612768867061</v>
      </c>
      <c r="E103" s="3">
        <v>11.465812952651405</v>
      </c>
      <c r="F103" s="3">
        <v>118.1758398744243</v>
      </c>
      <c r="G103" s="3">
        <v>17.06542005619659</v>
      </c>
      <c r="H103" s="3">
        <v>1.8437986410179041</v>
      </c>
      <c r="I103" s="3">
        <v>0.96583683423878464</v>
      </c>
      <c r="J103" s="3">
        <v>0.3458391958817929</v>
      </c>
      <c r="K103" s="3">
        <v>5.3703301163160235</v>
      </c>
      <c r="L103" s="3">
        <f t="shared" si="1"/>
        <v>2651.08641606526</v>
      </c>
    </row>
    <row r="104" spans="1:12">
      <c r="A104" t="s">
        <v>227</v>
      </c>
      <c r="B104" s="3">
        <v>4.4118180953779662</v>
      </c>
      <c r="C104" s="3">
        <v>2472.7148667848164</v>
      </c>
      <c r="D104" s="3">
        <v>8.1596776524329897</v>
      </c>
      <c r="E104" s="3">
        <v>11.060918036234261</v>
      </c>
      <c r="F104" s="3">
        <v>108.33144788510837</v>
      </c>
      <c r="G104" s="3">
        <v>15.963633601173896</v>
      </c>
      <c r="H104" s="3">
        <v>2.5376420439759455</v>
      </c>
      <c r="I104" s="3">
        <v>0.99538354689204378</v>
      </c>
      <c r="J104" s="3">
        <v>0.3137606679682719</v>
      </c>
      <c r="K104" s="3">
        <v>4.700905232761726</v>
      </c>
      <c r="L104" s="3">
        <f t="shared" si="1"/>
        <v>2629.1900535467421</v>
      </c>
    </row>
    <row r="105" spans="1:12">
      <c r="A105" t="s">
        <v>228</v>
      </c>
      <c r="B105" s="3">
        <v>4.2432915919415679</v>
      </c>
      <c r="C105" s="3">
        <v>2324.8068065216544</v>
      </c>
      <c r="D105" s="3">
        <v>9.1334921426783797</v>
      </c>
      <c r="E105" s="3">
        <v>10.756387581960047</v>
      </c>
      <c r="F105" s="3">
        <v>116.0054915411814</v>
      </c>
      <c r="G105" s="3">
        <v>15.408260851933253</v>
      </c>
      <c r="H105" s="3">
        <v>2.5386802343941963</v>
      </c>
      <c r="I105" s="3">
        <v>0.81392490561962472</v>
      </c>
      <c r="J105" s="3">
        <v>0.32263569853907892</v>
      </c>
      <c r="K105" s="3">
        <v>4.3503999400339293</v>
      </c>
      <c r="L105" s="3">
        <f t="shared" si="1"/>
        <v>2488.3793710099367</v>
      </c>
    </row>
    <row r="106" spans="1:12">
      <c r="L106" s="3">
        <f t="shared" si="1"/>
        <v>0</v>
      </c>
    </row>
    <row r="107" spans="1:12">
      <c r="L107" s="3">
        <f t="shared" si="1"/>
        <v>0</v>
      </c>
    </row>
    <row r="108" spans="1:12">
      <c r="A108" t="s">
        <v>145</v>
      </c>
      <c r="B108" s="3">
        <v>2.4700464232960537</v>
      </c>
      <c r="C108" s="3">
        <v>2508.9473684210529</v>
      </c>
      <c r="D108" s="3">
        <v>4.2397210953346844</v>
      </c>
      <c r="E108" s="3">
        <v>13.353955453149002</v>
      </c>
      <c r="F108" s="3">
        <v>80.07835649213213</v>
      </c>
      <c r="G108" s="3">
        <v>14.800122925629996</v>
      </c>
      <c r="H108" s="3">
        <v>1.1879999999999999</v>
      </c>
      <c r="I108" s="3">
        <v>0.37436116417575011</v>
      </c>
      <c r="J108" s="3">
        <v>0.39339999999999997</v>
      </c>
      <c r="K108" s="3">
        <v>4.6699471458773782</v>
      </c>
      <c r="L108" s="3">
        <f t="shared" si="1"/>
        <v>2630.5152791206478</v>
      </c>
    </row>
    <row r="109" spans="1:12">
      <c r="A109" t="s">
        <v>146</v>
      </c>
      <c r="B109" s="3">
        <v>2.4554125342899349</v>
      </c>
      <c r="C109" s="3">
        <v>2455.8947368421054</v>
      </c>
      <c r="D109" s="3">
        <v>4.4412626774847865</v>
      </c>
      <c r="E109" s="3">
        <v>12.527227342549924</v>
      </c>
      <c r="F109" s="3">
        <v>85.380325756878634</v>
      </c>
      <c r="G109" s="3">
        <v>14.898955132145053</v>
      </c>
      <c r="H109" s="3">
        <v>0.8498</v>
      </c>
      <c r="I109" s="3">
        <v>1.100202719406675</v>
      </c>
      <c r="J109" s="3">
        <v>0.24840000000000001</v>
      </c>
      <c r="K109" s="3">
        <v>4.2044503171247358</v>
      </c>
      <c r="L109" s="3">
        <f t="shared" si="1"/>
        <v>2582.000773321985</v>
      </c>
    </row>
    <row r="110" spans="1:12">
      <c r="A110" t="s">
        <v>147</v>
      </c>
      <c r="B110" s="3">
        <v>2.5108672715762816</v>
      </c>
      <c r="C110" s="3">
        <v>2549.8421052631579</v>
      </c>
      <c r="D110" s="3">
        <v>3.9164148073022305</v>
      </c>
      <c r="E110" s="3">
        <v>11.689016897081412</v>
      </c>
      <c r="F110" s="3">
        <v>74.805788166007176</v>
      </c>
      <c r="G110" s="3">
        <v>13.577074370006148</v>
      </c>
      <c r="H110" s="3">
        <v>0.71750000000000003</v>
      </c>
      <c r="I110" s="3">
        <v>0.71236228789751666</v>
      </c>
      <c r="J110" s="3">
        <v>0.25069999999999998</v>
      </c>
      <c r="K110" s="3">
        <v>4.3093023255813954</v>
      </c>
      <c r="L110" s="3">
        <f t="shared" si="1"/>
        <v>2662.3311313886106</v>
      </c>
    </row>
    <row r="111" spans="1:12">
      <c r="A111" t="s">
        <v>148</v>
      </c>
      <c r="B111" s="3">
        <v>1.9116480270099176</v>
      </c>
      <c r="C111" s="3">
        <v>969.09473684210536</v>
      </c>
      <c r="D111" s="3">
        <v>9.0494269776876255</v>
      </c>
      <c r="E111" s="3">
        <v>7.9928533026113673</v>
      </c>
      <c r="F111" s="3">
        <v>212.17677371859756</v>
      </c>
      <c r="G111" s="3">
        <v>19.136385986478182</v>
      </c>
      <c r="H111" s="3">
        <v>0.32739999999999997</v>
      </c>
      <c r="I111" s="3">
        <v>1.5438858298685247</v>
      </c>
      <c r="J111" s="3">
        <v>0.26150000000000001</v>
      </c>
      <c r="K111" s="3">
        <v>3.5085095137420717</v>
      </c>
      <c r="L111" s="3">
        <f t="shared" si="1"/>
        <v>1225.0031201981008</v>
      </c>
    </row>
    <row r="112" spans="1:12">
      <c r="A112" t="s">
        <v>149</v>
      </c>
      <c r="B112" s="3">
        <v>1.6744249841738761</v>
      </c>
      <c r="C112" s="3">
        <v>1330.7368421052633</v>
      </c>
      <c r="D112" s="3">
        <v>7.4014046653143994</v>
      </c>
      <c r="E112" s="3">
        <v>6.1786443932411679</v>
      </c>
      <c r="F112" s="3">
        <v>104.56933836385387</v>
      </c>
      <c r="G112" s="3">
        <v>16.764413030116781</v>
      </c>
      <c r="H112" s="3">
        <v>0.15240000000000001</v>
      </c>
      <c r="I112" s="3">
        <v>0.47290706820991124</v>
      </c>
      <c r="J112" s="3">
        <v>0.13650000000000001</v>
      </c>
      <c r="K112" s="3">
        <v>1.5877589852008454</v>
      </c>
      <c r="L112" s="3">
        <f t="shared" si="1"/>
        <v>1469.6746335953744</v>
      </c>
    </row>
    <row r="113" spans="1:12">
      <c r="A113" t="s">
        <v>150</v>
      </c>
      <c r="B113" s="3">
        <v>1.939375395653091</v>
      </c>
      <c r="C113" s="3">
        <v>853.48421052631591</v>
      </c>
      <c r="D113" s="3">
        <v>8.9308113590263662</v>
      </c>
      <c r="E113" s="3">
        <v>6.6723847926267288</v>
      </c>
      <c r="F113" s="3">
        <v>116.91773258489002</v>
      </c>
      <c r="G113" s="3">
        <v>16.900307314074986</v>
      </c>
      <c r="H113" s="3">
        <v>0.22009999999999999</v>
      </c>
      <c r="I113" s="3">
        <v>0.63499808967299698</v>
      </c>
      <c r="J113" s="3">
        <v>0.40960000000000002</v>
      </c>
      <c r="K113" s="3">
        <v>1.1469196617336153</v>
      </c>
      <c r="L113" s="3">
        <f t="shared" si="1"/>
        <v>1007.2564397239937</v>
      </c>
    </row>
    <row r="114" spans="1:12">
      <c r="A114" t="s">
        <v>151</v>
      </c>
      <c r="B114" s="3">
        <v>1.7006119434479847</v>
      </c>
      <c r="C114" s="3">
        <v>1366.1052631578948</v>
      </c>
      <c r="D114" s="3">
        <v>6.2068509127789033</v>
      </c>
      <c r="E114" s="3">
        <v>7.3980683563748082</v>
      </c>
      <c r="F114" s="3">
        <v>84.223888837765699</v>
      </c>
      <c r="G114" s="3">
        <v>16.171419791026427</v>
      </c>
      <c r="H114" s="3">
        <v>0.70829999999999993</v>
      </c>
      <c r="I114" s="3">
        <v>1.1054131924935386</v>
      </c>
      <c r="J114" s="3">
        <v>0.12790000000000001</v>
      </c>
      <c r="K114" s="3">
        <v>1.9115327695560254</v>
      </c>
      <c r="L114" s="3">
        <f t="shared" si="1"/>
        <v>1485.6592489613383</v>
      </c>
    </row>
    <row r="115" spans="1:12">
      <c r="A115" t="s">
        <v>152</v>
      </c>
      <c r="B115" s="3">
        <v>1.6413061827389743</v>
      </c>
      <c r="C115" s="3">
        <v>1402.578947368421</v>
      </c>
      <c r="D115" s="3">
        <v>6.353808316430019</v>
      </c>
      <c r="E115" s="3">
        <v>6.6999423963133644</v>
      </c>
      <c r="F115" s="3">
        <v>88.751633385478968</v>
      </c>
      <c r="G115" s="3">
        <v>15.59078057775046</v>
      </c>
      <c r="H115" s="3">
        <v>0.68089999999999995</v>
      </c>
      <c r="I115" s="3">
        <v>0.80184649960669752</v>
      </c>
      <c r="J115" s="3">
        <v>0.18919999999999998</v>
      </c>
      <c r="K115" s="3">
        <v>1.8642917547568711</v>
      </c>
      <c r="L115" s="3">
        <f t="shared" si="1"/>
        <v>1525.1526564814965</v>
      </c>
    </row>
    <row r="116" spans="1:12">
      <c r="A116" t="s">
        <v>153</v>
      </c>
      <c r="B116" s="3">
        <v>1.6104979953576706</v>
      </c>
      <c r="C116" s="3">
        <v>1351.7368421052631</v>
      </c>
      <c r="D116" s="3">
        <v>6.5375050709939142</v>
      </c>
      <c r="E116" s="3">
        <v>6.9468125960061435</v>
      </c>
      <c r="F116" s="3">
        <v>89.457255912395311</v>
      </c>
      <c r="G116" s="3">
        <v>15.454886293792255</v>
      </c>
      <c r="H116" s="3">
        <v>0.749</v>
      </c>
      <c r="I116" s="3">
        <v>1.0083398134621868</v>
      </c>
      <c r="J116" s="3">
        <v>0.128</v>
      </c>
      <c r="K116" s="3">
        <v>2.2007399577167019</v>
      </c>
      <c r="L116" s="3">
        <f t="shared" si="1"/>
        <v>1475.8298797449872</v>
      </c>
    </row>
    <row r="117" spans="1:12">
      <c r="A117" t="s">
        <v>226</v>
      </c>
      <c r="B117" s="3">
        <v>1.9863374825164066</v>
      </c>
      <c r="C117" s="3">
        <v>1720.6315556542279</v>
      </c>
      <c r="D117" s="3">
        <v>5.8089418244328686</v>
      </c>
      <c r="E117" s="3">
        <v>9.5076113987289936</v>
      </c>
      <c r="F117" s="3">
        <v>95.378321533933857</v>
      </c>
      <c r="G117" s="3">
        <v>15.990735435882119</v>
      </c>
      <c r="H117" s="3">
        <v>0.83604124887628783</v>
      </c>
      <c r="I117" s="3">
        <v>0.89677402433951359</v>
      </c>
      <c r="J117" s="3">
        <v>0.23246878500795237</v>
      </c>
      <c r="K117" s="3">
        <v>3.0184966395728217</v>
      </c>
      <c r="L117" s="3">
        <f t="shared" si="1"/>
        <v>1854.2872840275184</v>
      </c>
    </row>
    <row r="118" spans="1:12">
      <c r="A118" t="s">
        <v>227</v>
      </c>
      <c r="B118" s="3">
        <v>2.024995103359104</v>
      </c>
      <c r="C118" s="3">
        <v>1887.6520201910316</v>
      </c>
      <c r="D118" s="3">
        <v>5.5638476873836007</v>
      </c>
      <c r="E118" s="3">
        <v>9.3712625888834058</v>
      </c>
      <c r="F118" s="3">
        <v>88.742389463524788</v>
      </c>
      <c r="G118" s="3">
        <v>15.383708072717701</v>
      </c>
      <c r="H118" s="3">
        <v>0.70749675485737895</v>
      </c>
      <c r="I118" s="3">
        <v>0.90869271152389919</v>
      </c>
      <c r="J118" s="3">
        <v>0.21164484635524317</v>
      </c>
      <c r="K118" s="3">
        <v>2.9304056985440319</v>
      </c>
      <c r="L118" s="3">
        <f t="shared" si="1"/>
        <v>2013.4964631181811</v>
      </c>
    </row>
    <row r="119" spans="1:12">
      <c r="A119" t="s">
        <v>228</v>
      </c>
      <c r="B119" s="3">
        <v>1.9510659123332437</v>
      </c>
      <c r="C119" s="3">
        <v>1700.9089712265375</v>
      </c>
      <c r="D119" s="3">
        <v>5.9184710863337395</v>
      </c>
      <c r="E119" s="3">
        <v>8.5175508544179817</v>
      </c>
      <c r="F119" s="3">
        <v>87.562082274300394</v>
      </c>
      <c r="G119" s="3">
        <v>14.981476111239974</v>
      </c>
      <c r="H119" s="3">
        <v>0.6795810895685418</v>
      </c>
      <c r="I119" s="3">
        <v>0.86690718322108506</v>
      </c>
      <c r="J119" s="3">
        <v>0.20072794920808301</v>
      </c>
      <c r="K119" s="3">
        <v>2.7955877205237951</v>
      </c>
      <c r="L119" s="3">
        <f t="shared" si="1"/>
        <v>1824.3824214076842</v>
      </c>
    </row>
    <row r="120" spans="1:12">
      <c r="B120" s="3">
        <v>0</v>
      </c>
      <c r="C120" s="3">
        <v>0</v>
      </c>
      <c r="D120" s="3">
        <v>0</v>
      </c>
      <c r="E120" s="3">
        <v>0</v>
      </c>
      <c r="F120" s="3">
        <v>0</v>
      </c>
      <c r="G120" s="3">
        <v>0</v>
      </c>
      <c r="H120" s="3"/>
      <c r="I120" s="3">
        <v>0</v>
      </c>
      <c r="J120" s="3"/>
      <c r="K120" s="3">
        <v>0</v>
      </c>
      <c r="L120" s="3">
        <f t="shared" si="1"/>
        <v>0</v>
      </c>
    </row>
    <row r="121" spans="1:12">
      <c r="A121" t="s">
        <v>154</v>
      </c>
      <c r="B121" s="3">
        <v>2.9683688541886473</v>
      </c>
      <c r="C121" s="3">
        <v>3155.5263157894738</v>
      </c>
      <c r="D121" s="3">
        <v>4.0969624746450295</v>
      </c>
      <c r="E121" s="3">
        <v>11.342250384024579</v>
      </c>
      <c r="F121" s="3">
        <v>78.804315818533169</v>
      </c>
      <c r="G121" s="3">
        <v>19.581130915795946</v>
      </c>
      <c r="H121" s="3">
        <v>0.67320000000000002</v>
      </c>
      <c r="I121" s="3">
        <v>1.3388650410158445</v>
      </c>
      <c r="J121" s="3">
        <v>0.22669999999999998</v>
      </c>
      <c r="K121" s="3">
        <v>5.1331395348837212</v>
      </c>
      <c r="L121" s="3">
        <f t="shared" si="1"/>
        <v>3279.6912488125613</v>
      </c>
    </row>
    <row r="122" spans="1:12">
      <c r="A122" t="s">
        <v>155</v>
      </c>
      <c r="B122" s="3">
        <v>3.572209326862207</v>
      </c>
      <c r="C122" s="3">
        <v>3699.3157894736846</v>
      </c>
      <c r="D122" s="3">
        <v>4.1651926977687621</v>
      </c>
      <c r="E122" s="3">
        <v>11.505299539170506</v>
      </c>
      <c r="F122" s="3">
        <v>72.443912763412172</v>
      </c>
      <c r="G122" s="3">
        <v>17.653902888752306</v>
      </c>
      <c r="H122" s="3">
        <v>0.30380000000000001</v>
      </c>
      <c r="I122" s="3">
        <v>0.47075491628272847</v>
      </c>
      <c r="J122" s="3">
        <v>0.23880000000000001</v>
      </c>
      <c r="K122" s="3">
        <v>4.8324101479915438</v>
      </c>
      <c r="L122" s="3">
        <f t="shared" si="1"/>
        <v>3814.5020717539255</v>
      </c>
    </row>
    <row r="123" spans="1:12">
      <c r="A123" t="s">
        <v>156</v>
      </c>
      <c r="B123" s="3">
        <v>3.00764929309981</v>
      </c>
      <c r="C123" s="3">
        <v>3179.8421052631584</v>
      </c>
      <c r="D123" s="3">
        <v>5.1214655172413774</v>
      </c>
      <c r="E123" s="3">
        <v>11.953110599078341</v>
      </c>
      <c r="F123" s="3">
        <v>86.144750161038004</v>
      </c>
      <c r="G123" s="3">
        <v>20.458266748617085</v>
      </c>
      <c r="H123" s="3">
        <v>0.49769999999999998</v>
      </c>
      <c r="I123" s="3">
        <v>0.49680728171704697</v>
      </c>
      <c r="J123" s="3">
        <v>0.21099999999999999</v>
      </c>
      <c r="K123" s="3">
        <v>4.4348942917547571</v>
      </c>
      <c r="L123" s="3">
        <f t="shared" si="1"/>
        <v>3312.1677491557039</v>
      </c>
    </row>
    <row r="124" spans="1:12">
      <c r="A124" t="s">
        <v>157</v>
      </c>
      <c r="B124" s="3">
        <v>1.5357881409580081</v>
      </c>
      <c r="C124" s="3">
        <v>1070.0052631578949</v>
      </c>
      <c r="D124" s="3">
        <v>6.6309279918864084</v>
      </c>
      <c r="E124" s="3">
        <v>6.3382488479262671</v>
      </c>
      <c r="F124" s="3">
        <v>136.42035520382808</v>
      </c>
      <c r="G124" s="3">
        <v>22.570805162876461</v>
      </c>
      <c r="H124" s="3">
        <v>0.1295</v>
      </c>
      <c r="I124" s="3">
        <v>0.27626834475783801</v>
      </c>
      <c r="J124" s="3">
        <v>0.10340000000000001</v>
      </c>
      <c r="K124" s="3">
        <v>0.83766384778012681</v>
      </c>
      <c r="L124" s="3">
        <f t="shared" si="1"/>
        <v>1244.8482206979081</v>
      </c>
    </row>
    <row r="125" spans="1:12">
      <c r="A125" t="s">
        <v>158</v>
      </c>
      <c r="B125" s="3">
        <v>1.8207638742350707</v>
      </c>
      <c r="C125" s="3">
        <v>1518.6315789473686</v>
      </c>
      <c r="D125" s="3">
        <v>7.216658215010141</v>
      </c>
      <c r="E125" s="3">
        <v>5.9937788018433178</v>
      </c>
      <c r="F125" s="3">
        <v>104.27532897763871</v>
      </c>
      <c r="G125" s="3">
        <v>23.929748002458513</v>
      </c>
      <c r="H125" s="3">
        <v>0.1076</v>
      </c>
      <c r="I125" s="3">
        <v>0.29348556017530059</v>
      </c>
      <c r="J125" s="3">
        <v>0.1143</v>
      </c>
      <c r="K125" s="3">
        <v>1.2282663847780126</v>
      </c>
      <c r="L125" s="3">
        <f t="shared" si="1"/>
        <v>1663.6115087635076</v>
      </c>
    </row>
    <row r="126" spans="1:12">
      <c r="A126" t="s">
        <v>159</v>
      </c>
      <c r="B126" s="3">
        <v>1.7891854821692337</v>
      </c>
      <c r="C126" s="3">
        <v>1257.7894736842106</v>
      </c>
      <c r="D126" s="3">
        <v>8.6106541582150076</v>
      </c>
      <c r="E126" s="3">
        <v>5.6791628264208907</v>
      </c>
      <c r="F126" s="3">
        <v>112.6055949204012</v>
      </c>
      <c r="G126" s="3">
        <v>20.890657652120467</v>
      </c>
      <c r="H126" s="3">
        <v>9.8080000000000001E-2</v>
      </c>
      <c r="I126" s="3">
        <v>0.27830722553095855</v>
      </c>
      <c r="J126" s="3">
        <v>0.11090000000000001</v>
      </c>
      <c r="K126" s="3">
        <v>1.2743551797040171</v>
      </c>
      <c r="L126" s="3">
        <f t="shared" si="1"/>
        <v>1409.1263711287725</v>
      </c>
    </row>
    <row r="127" spans="1:12">
      <c r="A127" t="s">
        <v>160</v>
      </c>
      <c r="B127" s="3">
        <v>1.8053597805444184</v>
      </c>
      <c r="C127" s="3">
        <v>1991.6842105263161</v>
      </c>
      <c r="D127" s="3">
        <v>5.6337170385395527</v>
      </c>
      <c r="E127" s="3">
        <v>8.434923195084485</v>
      </c>
      <c r="F127" s="3">
        <v>85.831140149075182</v>
      </c>
      <c r="G127" s="3">
        <v>22.286662569145669</v>
      </c>
      <c r="H127" s="3">
        <v>0.7883</v>
      </c>
      <c r="I127" s="3">
        <v>0.702281155185976</v>
      </c>
      <c r="J127" s="3">
        <v>0.13300000000000001</v>
      </c>
      <c r="K127" s="3">
        <v>2.2906131078224101</v>
      </c>
      <c r="L127" s="3">
        <f t="shared" si="1"/>
        <v>2119.5902075217141</v>
      </c>
    </row>
    <row r="128" spans="1:12">
      <c r="A128" t="s">
        <v>161</v>
      </c>
      <c r="B128" s="3">
        <v>2.0433530280649927</v>
      </c>
      <c r="C128" s="3">
        <v>2091.1578947368421</v>
      </c>
      <c r="D128" s="3">
        <v>5.7082454361054751</v>
      </c>
      <c r="E128" s="3">
        <v>7.5301152073732727</v>
      </c>
      <c r="F128" s="3">
        <v>87.663798656482925</v>
      </c>
      <c r="G128" s="3">
        <v>21.125384142593735</v>
      </c>
      <c r="H128" s="3">
        <v>0.4052</v>
      </c>
      <c r="I128" s="3">
        <v>0.73637577255871456</v>
      </c>
      <c r="J128" s="3">
        <v>0.14709999999999998</v>
      </c>
      <c r="K128" s="3">
        <v>2.378181818181818</v>
      </c>
      <c r="L128" s="3">
        <f t="shared" si="1"/>
        <v>2218.8956487982041</v>
      </c>
    </row>
    <row r="129" spans="1:12">
      <c r="A129" t="s">
        <v>162</v>
      </c>
      <c r="B129" s="3">
        <v>2.1534922979531546</v>
      </c>
      <c r="C129" s="3">
        <v>2286.7894736842109</v>
      </c>
      <c r="D129" s="3">
        <v>7.7782454361054754</v>
      </c>
      <c r="E129" s="3">
        <v>8.2879493087557616</v>
      </c>
      <c r="F129" s="3">
        <v>91.672126621882768</v>
      </c>
      <c r="G129" s="3">
        <v>22.620221266133989</v>
      </c>
      <c r="H129" s="3">
        <v>0.44060000000000005</v>
      </c>
      <c r="I129" s="3">
        <v>0.65176222047421073</v>
      </c>
      <c r="J129" s="3">
        <v>0.1515</v>
      </c>
      <c r="K129" s="3">
        <v>2.5855813953488371</v>
      </c>
      <c r="L129" s="3">
        <f t="shared" si="1"/>
        <v>2423.1309522308652</v>
      </c>
    </row>
    <row r="130" spans="1:12">
      <c r="A130" t="s">
        <v>226</v>
      </c>
      <c r="B130" s="3">
        <v>2.1488079112011795</v>
      </c>
      <c r="C130" s="3">
        <v>2263.414923111698</v>
      </c>
      <c r="D130" s="3">
        <v>5.2506578312997165</v>
      </c>
      <c r="E130" s="3">
        <v>9.1364269742038147</v>
      </c>
      <c r="F130" s="3">
        <v>89.160692210302955</v>
      </c>
      <c r="G130" s="3">
        <v>21.449832761090963</v>
      </c>
      <c r="H130" s="3">
        <v>0.67864128304925508</v>
      </c>
      <c r="I130" s="3">
        <v>0.85953206572712093</v>
      </c>
      <c r="J130" s="3">
        <v>0.15980052341967521</v>
      </c>
      <c r="K130" s="3">
        <v>3.0423819872639366</v>
      </c>
      <c r="L130" s="3">
        <f t="shared" si="1"/>
        <v>2395.3016966592568</v>
      </c>
    </row>
    <row r="131" spans="1:12">
      <c r="A131" t="s">
        <v>227</v>
      </c>
      <c r="B131" s="3">
        <v>2.6861539708959925</v>
      </c>
      <c r="C131" s="3">
        <v>2733.4974685657066</v>
      </c>
      <c r="D131" s="3">
        <v>5.1877156324912406</v>
      </c>
      <c r="E131" s="3">
        <v>9.1058071336015836</v>
      </c>
      <c r="F131" s="3">
        <v>82.70270623613473</v>
      </c>
      <c r="G131" s="3">
        <v>19.895466435195715</v>
      </c>
      <c r="H131" s="3">
        <v>0.33136353065539115</v>
      </c>
      <c r="I131" s="3">
        <v>0.57659130381896739</v>
      </c>
      <c r="J131" s="3">
        <v>0.18371199788583509</v>
      </c>
      <c r="K131" s="3">
        <v>3.3308752106342947</v>
      </c>
      <c r="L131" s="3">
        <f t="shared" ref="L131:L194" si="2">SUM(B131:K131)</f>
        <v>2857.4978600170207</v>
      </c>
    </row>
    <row r="132" spans="1:12">
      <c r="A132" t="s">
        <v>228</v>
      </c>
      <c r="B132" s="3">
        <v>2.3502699065485579</v>
      </c>
      <c r="C132" s="3">
        <v>2414.3163275171405</v>
      </c>
      <c r="D132" s="3">
        <v>7.1298941259414397</v>
      </c>
      <c r="E132" s="3">
        <v>9.0061409722603045</v>
      </c>
      <c r="F132" s="3">
        <v>92.640448566515005</v>
      </c>
      <c r="G132" s="3">
        <v>21.802162955049283</v>
      </c>
      <c r="H132" s="3">
        <v>0.4153590591805767</v>
      </c>
      <c r="I132" s="3">
        <v>0.56302118731126172</v>
      </c>
      <c r="J132" s="3">
        <v>0.16337036977877167</v>
      </c>
      <c r="K132" s="3">
        <v>2.9485685688635064</v>
      </c>
      <c r="L132" s="3">
        <f t="shared" si="2"/>
        <v>2551.3355632285893</v>
      </c>
    </row>
    <row r="133" spans="1:12">
      <c r="B133" s="3">
        <v>0</v>
      </c>
      <c r="C133" s="3">
        <v>0</v>
      </c>
      <c r="D133" s="3">
        <v>0</v>
      </c>
      <c r="E133" s="3">
        <v>0</v>
      </c>
      <c r="F133" s="3">
        <v>0</v>
      </c>
      <c r="G133" s="3">
        <v>0</v>
      </c>
      <c r="H133" s="3"/>
      <c r="I133" s="3">
        <v>0</v>
      </c>
      <c r="J133" s="3"/>
      <c r="K133" s="3">
        <v>0</v>
      </c>
      <c r="L133" s="3">
        <f t="shared" si="2"/>
        <v>0</v>
      </c>
    </row>
    <row r="134" spans="1:12">
      <c r="A134" t="s">
        <v>163</v>
      </c>
      <c r="B134" s="3">
        <v>3.6060983329816421</v>
      </c>
      <c r="C134" s="3">
        <v>3402.0000000000005</v>
      </c>
      <c r="D134" s="3">
        <v>4.0129868154158208</v>
      </c>
      <c r="E134" s="3">
        <v>19.129569892473121</v>
      </c>
      <c r="F134" s="3">
        <v>89.398454035152284</v>
      </c>
      <c r="G134" s="3">
        <v>17.530362630608483</v>
      </c>
      <c r="H134" s="3">
        <v>1.127</v>
      </c>
      <c r="I134" s="3">
        <v>0.32316260253961121</v>
      </c>
      <c r="J134" s="3">
        <v>0.4425</v>
      </c>
      <c r="K134" s="3">
        <v>7.2912473572938685</v>
      </c>
      <c r="L134" s="3">
        <f t="shared" si="2"/>
        <v>3544.8613816664651</v>
      </c>
    </row>
    <row r="135" spans="1:12">
      <c r="A135" t="s">
        <v>164</v>
      </c>
      <c r="B135" s="3">
        <v>2.3783920658366742</v>
      </c>
      <c r="C135" s="3">
        <v>2627.2105263157896</v>
      </c>
      <c r="D135" s="3">
        <v>3.7631592292089242</v>
      </c>
      <c r="E135" s="3">
        <v>16.109715821812596</v>
      </c>
      <c r="F135" s="3">
        <v>117.89776387227384</v>
      </c>
      <c r="G135" s="3">
        <v>16.887953288260604</v>
      </c>
      <c r="H135" s="3">
        <v>1.67</v>
      </c>
      <c r="I135" s="3">
        <v>0.49442858748173951</v>
      </c>
      <c r="J135" s="3">
        <v>0.29949999999999999</v>
      </c>
      <c r="K135" s="3">
        <v>4.5074841437632136</v>
      </c>
      <c r="L135" s="3">
        <f t="shared" si="2"/>
        <v>2791.2189233244276</v>
      </c>
    </row>
    <row r="136" spans="1:12">
      <c r="A136" t="s">
        <v>163</v>
      </c>
      <c r="B136" s="3">
        <v>2.1319265667862415</v>
      </c>
      <c r="C136" s="3">
        <v>2432.6842105263163</v>
      </c>
      <c r="D136" s="3">
        <v>3.4524492900608514</v>
      </c>
      <c r="E136" s="3">
        <v>14.984447004608295</v>
      </c>
      <c r="F136" s="3">
        <v>78.569108309561059</v>
      </c>
      <c r="G136" s="3">
        <v>15.281929932390902</v>
      </c>
      <c r="H136" s="3">
        <v>1.9239999999999999</v>
      </c>
      <c r="I136" s="3">
        <v>0.40290549499943817</v>
      </c>
      <c r="J136" s="3">
        <v>0.31219999999999998</v>
      </c>
      <c r="K136" s="3">
        <v>5.7069450317124737</v>
      </c>
      <c r="L136" s="3">
        <f t="shared" si="2"/>
        <v>2555.4501221564356</v>
      </c>
    </row>
    <row r="137" spans="1:12">
      <c r="A137" t="s">
        <v>165</v>
      </c>
      <c r="B137" s="3">
        <v>0.79023000633044949</v>
      </c>
      <c r="C137" s="3">
        <v>1035.742105263158</v>
      </c>
      <c r="D137" s="3">
        <v>6.1344219066937118</v>
      </c>
      <c r="E137" s="3">
        <v>6.2257219662058372</v>
      </c>
      <c r="F137" s="3">
        <v>120.64185147694855</v>
      </c>
      <c r="G137" s="3">
        <v>25.474001229256306</v>
      </c>
      <c r="H137" s="3">
        <v>9.6750000000000003E-2</v>
      </c>
      <c r="I137" s="3">
        <v>0.18565142150803465</v>
      </c>
      <c r="J137" s="3">
        <v>8.6349999999999996E-2</v>
      </c>
      <c r="K137" s="3">
        <v>0.51089429175475687</v>
      </c>
      <c r="L137" s="3">
        <f t="shared" si="2"/>
        <v>1195.8879775618555</v>
      </c>
    </row>
    <row r="138" spans="1:12">
      <c r="A138" t="s">
        <v>166</v>
      </c>
      <c r="B138" s="3">
        <v>0.67223464866005478</v>
      </c>
      <c r="C138" s="3">
        <v>881.22631578947369</v>
      </c>
      <c r="D138" s="3">
        <v>4.1903853955375245</v>
      </c>
      <c r="E138" s="3">
        <v>6.0064093701996928</v>
      </c>
      <c r="F138" s="3">
        <v>115.44768565381429</v>
      </c>
      <c r="G138" s="3">
        <v>18.296312231100188</v>
      </c>
      <c r="H138" s="3">
        <v>0.17799999999999999</v>
      </c>
      <c r="I138" s="3">
        <v>0.36915069108888637</v>
      </c>
      <c r="J138" s="3">
        <v>9.4040000000000012E-2</v>
      </c>
      <c r="K138" s="3">
        <v>0.81162367864693452</v>
      </c>
      <c r="L138" s="3">
        <f t="shared" si="2"/>
        <v>1027.2921574585214</v>
      </c>
    </row>
    <row r="139" spans="1:12">
      <c r="A139" t="s">
        <v>167</v>
      </c>
      <c r="B139" s="3">
        <v>0.80794471407469926</v>
      </c>
      <c r="C139" s="3">
        <v>972.30000000000007</v>
      </c>
      <c r="D139" s="3">
        <v>4.4780020283975652</v>
      </c>
      <c r="E139" s="3">
        <v>6.1051574500768053</v>
      </c>
      <c r="F139" s="3">
        <v>119.75982331830311</v>
      </c>
      <c r="G139" s="3">
        <v>20.421204671173943</v>
      </c>
      <c r="H139" s="3">
        <v>0.1057</v>
      </c>
      <c r="I139" s="3">
        <v>0.35170693336329928</v>
      </c>
      <c r="J139" s="3">
        <v>0.11600000000000001</v>
      </c>
      <c r="K139" s="3">
        <v>1.4852114164904862</v>
      </c>
      <c r="L139" s="3">
        <f t="shared" si="2"/>
        <v>1125.93075053188</v>
      </c>
    </row>
    <row r="140" spans="1:12">
      <c r="A140" t="s">
        <v>168</v>
      </c>
      <c r="B140" s="3">
        <v>1.464159105296476</v>
      </c>
      <c r="C140" s="3">
        <v>3156.6315789473688</v>
      </c>
      <c r="D140" s="3">
        <v>5.8573022312373215</v>
      </c>
      <c r="E140" s="3">
        <v>8.6174923195084485</v>
      </c>
      <c r="F140" s="3">
        <v>110.74353547437195</v>
      </c>
      <c r="G140" s="3">
        <v>21.928395820528582</v>
      </c>
      <c r="H140" s="3">
        <v>1.3819999999999999</v>
      </c>
      <c r="I140" s="3">
        <v>1.0840049443757727</v>
      </c>
      <c r="J140" s="3">
        <v>0.2092</v>
      </c>
      <c r="K140" s="3">
        <v>3.0049894291754757</v>
      </c>
      <c r="L140" s="3">
        <f t="shared" si="2"/>
        <v>3310.9226582718629</v>
      </c>
    </row>
    <row r="141" spans="1:12">
      <c r="A141" t="s">
        <v>169</v>
      </c>
      <c r="B141" s="3">
        <v>1.55119223464866</v>
      </c>
      <c r="C141" s="3">
        <v>2101.105263157895</v>
      </c>
      <c r="D141" s="3">
        <v>5.5025050709939132</v>
      </c>
      <c r="E141" s="3">
        <v>8.3442127496159753</v>
      </c>
      <c r="F141" s="3">
        <v>126.22802981503636</v>
      </c>
      <c r="G141" s="3">
        <v>21.174800245851262</v>
      </c>
      <c r="H141" s="3">
        <v>1.2150000000000001</v>
      </c>
      <c r="I141" s="3">
        <v>1.1859489830318013</v>
      </c>
      <c r="J141" s="3">
        <v>0.27560000000000001</v>
      </c>
      <c r="K141" s="3">
        <v>3.6271881606765333</v>
      </c>
      <c r="L141" s="3">
        <f t="shared" si="2"/>
        <v>2270.2097404177493</v>
      </c>
    </row>
    <row r="142" spans="1:12">
      <c r="A142" t="s">
        <v>170</v>
      </c>
      <c r="B142" s="3">
        <v>1.4888056552015192</v>
      </c>
      <c r="C142" s="3">
        <v>1982.8421052631579</v>
      </c>
      <c r="D142" s="3">
        <v>5.5791328600405672</v>
      </c>
      <c r="E142" s="3">
        <v>9.8323233486943185</v>
      </c>
      <c r="F142" s="3">
        <v>119.95582957577989</v>
      </c>
      <c r="G142" s="3">
        <v>20.124708051628765</v>
      </c>
      <c r="H142" s="3">
        <v>1.4470000000000001</v>
      </c>
      <c r="I142" s="3">
        <v>0.88997145746713135</v>
      </c>
      <c r="J142" s="3">
        <v>0.22209999999999999</v>
      </c>
      <c r="K142" s="3">
        <v>3.5903171247357291</v>
      </c>
      <c r="L142" s="3">
        <f t="shared" si="2"/>
        <v>2145.9722933367057</v>
      </c>
    </row>
    <row r="143" spans="1:12">
      <c r="A143" t="s">
        <v>226</v>
      </c>
      <c r="B143" s="3">
        <v>2.1944321015984132</v>
      </c>
      <c r="C143" s="3">
        <v>3030.8020223498106</v>
      </c>
      <c r="D143" s="3">
        <v>5.1974254499589918</v>
      </c>
      <c r="E143" s="3">
        <v>12.295343540607959</v>
      </c>
      <c r="F143" s="3">
        <v>103.79234929259593</v>
      </c>
      <c r="G143" s="3">
        <v>20.650525396652988</v>
      </c>
      <c r="H143" s="3">
        <v>1.1550933791253453</v>
      </c>
      <c r="I143" s="3">
        <v>0.70798064070921152</v>
      </c>
      <c r="J143" s="3">
        <v>0.28367296781011214</v>
      </c>
      <c r="K143" s="3">
        <v>4.3489299412632674</v>
      </c>
      <c r="L143" s="3">
        <f t="shared" si="2"/>
        <v>3181.4277750601332</v>
      </c>
    </row>
    <row r="144" spans="1:12">
      <c r="A144" t="s">
        <v>227</v>
      </c>
      <c r="B144" s="3">
        <v>1.8183340643668455</v>
      </c>
      <c r="C144" s="3">
        <v>2201.0430377825442</v>
      </c>
      <c r="D144" s="3">
        <v>4.6061997787202653</v>
      </c>
      <c r="E144" s="3">
        <v>11.47814608487545</v>
      </c>
      <c r="F144" s="3">
        <v>121.45932250669465</v>
      </c>
      <c r="G144" s="3">
        <v>19.003365272160814</v>
      </c>
      <c r="H144" s="3">
        <v>1.3033372622779518</v>
      </c>
      <c r="I144" s="3">
        <v>0.79835401733349631</v>
      </c>
      <c r="J144" s="3">
        <v>0.26678489947753392</v>
      </c>
      <c r="K144" s="3">
        <v>3.7124169472519166</v>
      </c>
      <c r="L144" s="3">
        <f t="shared" si="2"/>
        <v>2365.4892986157029</v>
      </c>
    </row>
    <row r="145" spans="1:12">
      <c r="A145" t="s">
        <v>228</v>
      </c>
      <c r="B145" s="3">
        <v>1.669533210089881</v>
      </c>
      <c r="C145" s="3">
        <v>2057.6659109627803</v>
      </c>
      <c r="D145" s="3">
        <v>4.6577901273951134</v>
      </c>
      <c r="E145" s="3">
        <v>11.446933088367599</v>
      </c>
      <c r="F145" s="3">
        <v>104.07598419407739</v>
      </c>
      <c r="G145" s="3">
        <v>18.297404677511935</v>
      </c>
      <c r="H145" s="3">
        <v>1.5002955785813137</v>
      </c>
      <c r="I145" s="3">
        <v>0.65133797516566538</v>
      </c>
      <c r="J145" s="3">
        <v>0.24638522408715091</v>
      </c>
      <c r="K145" s="3">
        <v>4.1982298589613967</v>
      </c>
      <c r="L145" s="3">
        <f t="shared" si="2"/>
        <v>2204.4098048970177</v>
      </c>
    </row>
    <row r="146" spans="1:12">
      <c r="B146" s="3">
        <v>0</v>
      </c>
      <c r="C146" s="3">
        <v>0</v>
      </c>
      <c r="D146" s="3">
        <v>0</v>
      </c>
      <c r="E146" s="3">
        <v>0</v>
      </c>
      <c r="F146" s="3">
        <v>0</v>
      </c>
      <c r="G146" s="3">
        <v>0</v>
      </c>
      <c r="H146" s="3"/>
      <c r="I146" s="3">
        <v>0</v>
      </c>
      <c r="J146" s="3"/>
      <c r="K146" s="3">
        <v>0</v>
      </c>
      <c r="L146" s="3">
        <f t="shared" si="2"/>
        <v>0</v>
      </c>
    </row>
    <row r="147" spans="1:12">
      <c r="A147" t="s">
        <v>171</v>
      </c>
      <c r="B147" s="3">
        <v>3.1640008440599274</v>
      </c>
      <c r="C147" s="3">
        <v>3082.5789473684213</v>
      </c>
      <c r="D147" s="3">
        <v>5.2799695740365102</v>
      </c>
      <c r="E147" s="3">
        <v>18.785099846390167</v>
      </c>
      <c r="F147" s="3">
        <v>99.17916628324285</v>
      </c>
      <c r="G147" s="3">
        <v>15.726674861708666</v>
      </c>
      <c r="H147" s="3">
        <v>5.056</v>
      </c>
      <c r="I147" s="3">
        <v>0.56352399145971466</v>
      </c>
      <c r="J147" s="3">
        <v>0.3841</v>
      </c>
      <c r="K147" s="3">
        <v>5.9178012684989429</v>
      </c>
      <c r="L147" s="3">
        <f t="shared" si="2"/>
        <v>3236.6352840378177</v>
      </c>
    </row>
    <row r="148" spans="1:12">
      <c r="A148" t="s">
        <v>172</v>
      </c>
      <c r="B148" s="3">
        <v>2.3714602236758813</v>
      </c>
      <c r="C148" s="3">
        <v>2662.5789473684213</v>
      </c>
      <c r="D148" s="3">
        <v>4.0612728194726158</v>
      </c>
      <c r="E148" s="3">
        <v>16.798655913978497</v>
      </c>
      <c r="F148" s="3">
        <v>94.386813287935951</v>
      </c>
      <c r="G148" s="3">
        <v>17.493300553165337</v>
      </c>
      <c r="H148" s="3">
        <v>4.7119999999999997</v>
      </c>
      <c r="I148" s="3">
        <v>0.51334487021013597</v>
      </c>
      <c r="J148" s="3">
        <v>0.29930000000000001</v>
      </c>
      <c r="K148" s="3">
        <v>5.3993023255813952</v>
      </c>
      <c r="L148" s="3">
        <f t="shared" si="2"/>
        <v>2808.6143973624412</v>
      </c>
    </row>
    <row r="149" spans="1:12">
      <c r="A149" t="s">
        <v>173</v>
      </c>
      <c r="B149" s="6" t="s">
        <v>229</v>
      </c>
      <c r="C149" s="6" t="s">
        <v>229</v>
      </c>
      <c r="D149" s="6" t="s">
        <v>229</v>
      </c>
      <c r="E149" s="6" t="s">
        <v>229</v>
      </c>
      <c r="F149" s="6" t="s">
        <v>229</v>
      </c>
      <c r="G149" s="6" t="s">
        <v>229</v>
      </c>
      <c r="H149" s="6" t="s">
        <v>229</v>
      </c>
      <c r="I149" s="6" t="s">
        <v>229</v>
      </c>
      <c r="J149" s="6" t="s">
        <v>229</v>
      </c>
      <c r="K149" s="6" t="s">
        <v>229</v>
      </c>
      <c r="L149" s="6" t="s">
        <v>229</v>
      </c>
    </row>
    <row r="150" spans="1:12">
      <c r="A150" t="s">
        <v>174</v>
      </c>
      <c r="B150" s="3">
        <v>0.74078286558345641</v>
      </c>
      <c r="C150" s="3">
        <v>747.26842105263165</v>
      </c>
      <c r="D150" s="3">
        <v>6.100831643002028</v>
      </c>
      <c r="E150" s="3">
        <v>9.2696889400921663</v>
      </c>
      <c r="F150" s="3">
        <v>115.44768565381429</v>
      </c>
      <c r="G150" s="3">
        <v>18.123355869698834</v>
      </c>
      <c r="H150" s="3">
        <v>0.25950000000000001</v>
      </c>
      <c r="I150" s="3">
        <v>0.35601123721766498</v>
      </c>
      <c r="J150" s="3">
        <v>8.5099999999999995E-2</v>
      </c>
      <c r="K150" s="3">
        <v>0.48946300211416488</v>
      </c>
      <c r="L150" s="3">
        <f t="shared" si="2"/>
        <v>898.14084026415412</v>
      </c>
    </row>
    <row r="151" spans="1:12">
      <c r="A151" t="s">
        <v>175</v>
      </c>
      <c r="B151" s="3">
        <v>1.1414433424773158</v>
      </c>
      <c r="C151" s="3">
        <v>2192.8421052631579</v>
      </c>
      <c r="D151" s="3">
        <v>5.533995943204868</v>
      </c>
      <c r="E151" s="3">
        <v>6.6631989247311827</v>
      </c>
      <c r="F151" s="3">
        <v>120.9358608631637</v>
      </c>
      <c r="G151" s="3">
        <v>21.199508297480026</v>
      </c>
      <c r="H151" s="3">
        <v>0.28179999999999999</v>
      </c>
      <c r="I151" s="3">
        <v>0.53860433756601866</v>
      </c>
      <c r="J151" s="3">
        <v>0.1565</v>
      </c>
      <c r="K151" s="3">
        <v>1.6177167019027483</v>
      </c>
      <c r="L151" s="3">
        <f t="shared" si="2"/>
        <v>2350.9107336736843</v>
      </c>
    </row>
    <row r="152" spans="1:12">
      <c r="A152" t="s">
        <v>176</v>
      </c>
      <c r="B152" s="3">
        <v>0.97815994935640427</v>
      </c>
      <c r="C152" s="3">
        <v>1388.2105263157896</v>
      </c>
      <c r="D152" s="3">
        <v>7.1809685598377273</v>
      </c>
      <c r="E152" s="3">
        <v>7.1293817204301071</v>
      </c>
      <c r="F152" s="3">
        <v>127.79607987485046</v>
      </c>
      <c r="G152" s="3">
        <v>22.434910878918256</v>
      </c>
      <c r="H152" s="3">
        <v>0.82250000000000001</v>
      </c>
      <c r="I152" s="3">
        <v>0.76684571300146098</v>
      </c>
      <c r="J152" s="3">
        <v>0.13269999999999998</v>
      </c>
      <c r="K152" s="3">
        <v>1.7133509513742071</v>
      </c>
      <c r="L152" s="3">
        <f t="shared" si="2"/>
        <v>1557.1654239635584</v>
      </c>
    </row>
    <row r="153" spans="1:12">
      <c r="A153" t="s">
        <v>177</v>
      </c>
      <c r="B153" s="3">
        <v>2.3645283815150875</v>
      </c>
      <c r="C153" s="3">
        <v>2427.1578947368421</v>
      </c>
      <c r="D153" s="3">
        <v>6.6729158215010127</v>
      </c>
      <c r="E153" s="3">
        <v>13.032450076804917</v>
      </c>
      <c r="F153" s="3">
        <v>152.00285267323085</v>
      </c>
      <c r="G153" s="3">
        <v>18.209834050399508</v>
      </c>
      <c r="H153" s="3">
        <v>3.3690000000000002</v>
      </c>
      <c r="I153" s="3">
        <v>0.97583099224631997</v>
      </c>
      <c r="J153" s="3">
        <v>0.40350000000000003</v>
      </c>
      <c r="K153" s="3">
        <v>4.464852008456659</v>
      </c>
      <c r="L153" s="3">
        <f t="shared" si="2"/>
        <v>2628.653658740996</v>
      </c>
    </row>
    <row r="154" spans="1:12">
      <c r="A154" t="s">
        <v>178</v>
      </c>
      <c r="B154" s="3">
        <v>1.5889322641907577</v>
      </c>
      <c r="C154" s="3">
        <v>2398.4210526315792</v>
      </c>
      <c r="D154" s="3">
        <v>6.3590567951318437</v>
      </c>
      <c r="E154" s="3">
        <v>8.7506874039938563</v>
      </c>
      <c r="F154" s="3">
        <v>121.32787337811723</v>
      </c>
      <c r="G154" s="3">
        <v>19.284634296250768</v>
      </c>
      <c r="H154" s="3">
        <v>2.0619999999999998</v>
      </c>
      <c r="I154" s="3">
        <v>1.0955586020901227</v>
      </c>
      <c r="J154" s="3">
        <v>0.22290000000000001</v>
      </c>
      <c r="K154" s="3">
        <v>3.5857082452431293</v>
      </c>
      <c r="L154" s="3">
        <f t="shared" si="2"/>
        <v>2562.6984036165964</v>
      </c>
    </row>
    <row r="155" spans="1:12">
      <c r="A155" t="s">
        <v>179</v>
      </c>
      <c r="B155" s="3">
        <v>2.1473306604768938</v>
      </c>
      <c r="C155" s="3">
        <v>2562</v>
      </c>
      <c r="D155" s="3">
        <v>8.760760649087219</v>
      </c>
      <c r="E155" s="3">
        <v>11.159681259600614</v>
      </c>
      <c r="F155" s="3">
        <v>124.26796724026869</v>
      </c>
      <c r="G155" s="3">
        <v>21.656607252612172</v>
      </c>
      <c r="H155" s="3">
        <v>3.8450000000000002</v>
      </c>
      <c r="I155" s="3">
        <v>1.3728463872345209</v>
      </c>
      <c r="J155" s="3">
        <v>0.28220000000000001</v>
      </c>
      <c r="K155" s="3">
        <v>4.2505391120507401</v>
      </c>
      <c r="L155" s="3">
        <f t="shared" si="2"/>
        <v>2739.7429325613311</v>
      </c>
    </row>
    <row r="156" spans="1:12">
      <c r="A156" t="s">
        <v>226</v>
      </c>
      <c r="B156" s="3">
        <v>2.4748179559734789</v>
      </c>
      <c r="C156" s="3">
        <v>2479.7486422959332</v>
      </c>
      <c r="D156" s="3">
        <v>6.1118148195600348</v>
      </c>
      <c r="E156" s="3">
        <v>14.68526572094118</v>
      </c>
      <c r="F156" s="3">
        <v>129.11265896665412</v>
      </c>
      <c r="G156" s="3">
        <v>17.310822743698527</v>
      </c>
      <c r="H156" s="3">
        <v>3.6360946804080778</v>
      </c>
      <c r="I156" s="3">
        <v>0.7608813016418059</v>
      </c>
      <c r="J156" s="3">
        <v>0.36201156568811155</v>
      </c>
      <c r="K156" s="3">
        <v>4.5541680123944728</v>
      </c>
      <c r="L156" s="3">
        <f t="shared" si="2"/>
        <v>2658.7571780628928</v>
      </c>
    </row>
    <row r="157" spans="1:12">
      <c r="A157" t="s">
        <v>227</v>
      </c>
      <c r="B157" s="3">
        <v>1.9266512841825314</v>
      </c>
      <c r="C157" s="3">
        <v>2506.793105309026</v>
      </c>
      <c r="D157" s="3">
        <v>5.1464362974813955</v>
      </c>
      <c r="E157" s="3">
        <v>12.483748219257542</v>
      </c>
      <c r="F157" s="3">
        <v>108.06890012027357</v>
      </c>
      <c r="G157" s="3">
        <v>18.603525763796075</v>
      </c>
      <c r="H157" s="3">
        <v>3.1783196288511815</v>
      </c>
      <c r="I157" s="3">
        <v>0.75236741580625432</v>
      </c>
      <c r="J157" s="3">
        <v>0.2535263597682883</v>
      </c>
      <c r="K157" s="3">
        <v>4.2722518441095199</v>
      </c>
      <c r="L157" s="3">
        <f t="shared" si="2"/>
        <v>2661.4788322425529</v>
      </c>
    </row>
    <row r="158" spans="1:12">
      <c r="A158" t="s">
        <v>228</v>
      </c>
      <c r="B158" s="6" t="s">
        <v>229</v>
      </c>
      <c r="C158" s="6" t="s">
        <v>229</v>
      </c>
      <c r="D158" s="6" t="s">
        <v>229</v>
      </c>
      <c r="E158" s="6" t="s">
        <v>229</v>
      </c>
      <c r="F158" s="6" t="s">
        <v>229</v>
      </c>
      <c r="G158" s="6" t="s">
        <v>229</v>
      </c>
      <c r="H158" s="6" t="s">
        <v>229</v>
      </c>
      <c r="I158" s="6" t="s">
        <v>229</v>
      </c>
      <c r="J158" s="6" t="s">
        <v>229</v>
      </c>
      <c r="K158" s="6" t="s">
        <v>229</v>
      </c>
      <c r="L158" s="6" t="s">
        <v>229</v>
      </c>
    </row>
    <row r="159" spans="1:12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>
        <f t="shared" si="2"/>
        <v>0</v>
      </c>
    </row>
    <row r="160" spans="1:12">
      <c r="B160" s="3"/>
      <c r="C160" s="3"/>
      <c r="D160" s="3"/>
      <c r="E160" s="3"/>
      <c r="F160" s="3"/>
      <c r="G160" s="3"/>
      <c r="H160" s="3"/>
      <c r="I160" s="3"/>
      <c r="J160" s="3"/>
      <c r="L160" s="3">
        <f t="shared" si="2"/>
        <v>0</v>
      </c>
    </row>
    <row r="161" spans="1:12">
      <c r="A161" t="s">
        <v>180</v>
      </c>
      <c r="B161" s="3">
        <v>5.0696163032591102</v>
      </c>
      <c r="C161" s="3">
        <v>4218.6773090079814</v>
      </c>
      <c r="D161" s="3">
        <v>5.6897819512971513</v>
      </c>
      <c r="E161" s="3">
        <v>13.188261293467662</v>
      </c>
      <c r="F161" s="3">
        <v>79.114831249159607</v>
      </c>
      <c r="G161" s="3">
        <v>23.067793496233691</v>
      </c>
      <c r="H161" s="3">
        <v>1.891</v>
      </c>
      <c r="I161" s="3">
        <v>0.68465766481334389</v>
      </c>
      <c r="J161" s="3">
        <v>0.2399</v>
      </c>
      <c r="K161" s="3">
        <v>5.8834019501625141</v>
      </c>
      <c r="L161" s="3">
        <f t="shared" si="2"/>
        <v>4353.5065529163739</v>
      </c>
    </row>
    <row r="162" spans="1:12">
      <c r="A162" t="s">
        <v>181</v>
      </c>
      <c r="B162" s="3">
        <v>3.7366168425918791</v>
      </c>
      <c r="C162" s="3">
        <v>3300.0410490307863</v>
      </c>
      <c r="D162" s="3">
        <v>4.8101225529205793</v>
      </c>
      <c r="E162" s="3">
        <v>11.788976275593109</v>
      </c>
      <c r="F162" s="3">
        <v>76.327148043565956</v>
      </c>
      <c r="G162" s="3">
        <v>22.587727356237369</v>
      </c>
      <c r="H162" s="3">
        <v>1.153</v>
      </c>
      <c r="I162" s="3">
        <v>0.93548530579825251</v>
      </c>
      <c r="J162" s="3">
        <v>0.2457</v>
      </c>
      <c r="K162" s="3">
        <v>4.1769555796316364</v>
      </c>
      <c r="L162" s="3">
        <f t="shared" si="2"/>
        <v>3425.8027809871255</v>
      </c>
    </row>
    <row r="163" spans="1:12">
      <c r="A163" t="s">
        <v>182</v>
      </c>
      <c r="B163" s="3">
        <v>3.6066915787040603</v>
      </c>
      <c r="C163" s="3">
        <v>3556.6864310148235</v>
      </c>
      <c r="D163" s="3">
        <v>5.3284736590800579</v>
      </c>
      <c r="E163" s="3">
        <v>12.675190120246993</v>
      </c>
      <c r="F163" s="3">
        <v>73.577652279144814</v>
      </c>
      <c r="G163" s="3">
        <v>18.390225978320775</v>
      </c>
      <c r="H163" s="3">
        <v>1.121</v>
      </c>
      <c r="I163" s="3">
        <v>0.76323431294678312</v>
      </c>
      <c r="J163" s="3">
        <v>0.21030000000000001</v>
      </c>
      <c r="K163" s="3">
        <v>4.8512676056338027</v>
      </c>
      <c r="L163" s="3">
        <f t="shared" si="2"/>
        <v>3677.210466548901</v>
      </c>
    </row>
    <row r="164" spans="1:12">
      <c r="A164" t="s">
        <v>183</v>
      </c>
      <c r="B164" s="3">
        <v>1.3608405886431927</v>
      </c>
      <c r="C164" s="3">
        <v>673.22599771949831</v>
      </c>
      <c r="D164" s="3">
        <v>7.9685500557058742</v>
      </c>
      <c r="E164" s="3">
        <v>7.0325732856678576</v>
      </c>
      <c r="F164" s="3">
        <v>94.046120747613287</v>
      </c>
      <c r="G164" s="3">
        <v>19.731949292669483</v>
      </c>
      <c r="H164" s="3">
        <v>0.14080000000000001</v>
      </c>
      <c r="I164" s="3">
        <v>0.51183478951548844</v>
      </c>
      <c r="J164" s="3">
        <v>5.8270000000000002E-2</v>
      </c>
      <c r="K164" s="3">
        <v>0.55456554712892736</v>
      </c>
      <c r="L164" s="3">
        <f t="shared" si="2"/>
        <v>804.63150202644238</v>
      </c>
    </row>
    <row r="165" spans="1:12">
      <c r="A165" t="s">
        <v>184</v>
      </c>
      <c r="B165" s="3">
        <v>1.0841166499730333</v>
      </c>
      <c r="C165" s="3">
        <v>673.88688711516522</v>
      </c>
      <c r="D165" s="3">
        <v>5.2197517109660998</v>
      </c>
      <c r="E165" s="3">
        <v>5.7872096197595058</v>
      </c>
      <c r="F165" s="3">
        <v>84.069651741293526</v>
      </c>
      <c r="G165" s="3">
        <v>18.476391695756018</v>
      </c>
      <c r="H165" s="3">
        <v>9.8299999999999998E-2</v>
      </c>
      <c r="I165" s="3">
        <v>0.5050865766481335</v>
      </c>
      <c r="J165" s="3">
        <v>7.2430000000000008E-2</v>
      </c>
      <c r="K165" s="3">
        <v>0.67502058504875406</v>
      </c>
      <c r="L165" s="3">
        <f t="shared" si="2"/>
        <v>789.87484569461037</v>
      </c>
    </row>
    <row r="166" spans="1:12">
      <c r="A166" t="s">
        <v>185</v>
      </c>
      <c r="B166" s="3">
        <v>1.3405924955697666</v>
      </c>
      <c r="C166" s="3">
        <v>800.11676168757117</v>
      </c>
      <c r="D166" s="3">
        <v>8.7735317523476049</v>
      </c>
      <c r="E166" s="3">
        <v>6.293284367890803</v>
      </c>
      <c r="F166" s="3">
        <v>92.089014387521843</v>
      </c>
      <c r="G166" s="3">
        <v>18.525629248576152</v>
      </c>
      <c r="H166" s="3">
        <v>0.1134</v>
      </c>
      <c r="I166" s="3">
        <v>0.54820651310563939</v>
      </c>
      <c r="J166" s="3">
        <v>6.5370000000000011E-2</v>
      </c>
      <c r="K166" s="3">
        <v>0.68883748645720466</v>
      </c>
      <c r="L166" s="3">
        <f t="shared" si="2"/>
        <v>928.55462793904019</v>
      </c>
    </row>
    <row r="167" spans="1:12">
      <c r="A167" t="s">
        <v>186</v>
      </c>
      <c r="B167" s="3">
        <v>3.1063949456814854</v>
      </c>
      <c r="C167" s="3">
        <v>1965.044469783352</v>
      </c>
      <c r="D167" s="3">
        <v>6.9263568359064154</v>
      </c>
      <c r="E167" s="3">
        <v>8.1706584335391597</v>
      </c>
      <c r="F167" s="3">
        <v>82.49441979292726</v>
      </c>
      <c r="G167" s="3">
        <v>21.442954253169209</v>
      </c>
      <c r="H167" s="3">
        <v>1.1759999999999999</v>
      </c>
      <c r="I167" s="3">
        <v>1.6275774424146148</v>
      </c>
      <c r="J167" s="3">
        <v>0.1482</v>
      </c>
      <c r="K167" s="3">
        <v>2.5449079089924158</v>
      </c>
      <c r="L167" s="3">
        <f t="shared" si="2"/>
        <v>2092.6819393959831</v>
      </c>
    </row>
    <row r="168" spans="1:12">
      <c r="A168" t="s">
        <v>187</v>
      </c>
      <c r="B168" s="3">
        <v>2.3217813390862161</v>
      </c>
      <c r="C168" s="3">
        <v>1770.0820980615736</v>
      </c>
      <c r="D168" s="3">
        <v>6.1620085946204046</v>
      </c>
      <c r="E168" s="3">
        <v>6.976601884952875</v>
      </c>
      <c r="F168" s="3">
        <v>74.15046389673256</v>
      </c>
      <c r="G168" s="3">
        <v>16.691530406026089</v>
      </c>
      <c r="H168" s="3">
        <v>0.85429999999999995</v>
      </c>
      <c r="I168" s="3">
        <v>1.5795393169181888</v>
      </c>
      <c r="J168" s="3">
        <v>0.12690000000000001</v>
      </c>
      <c r="K168" s="3">
        <v>3.5475189599133259</v>
      </c>
      <c r="L168" s="3">
        <f t="shared" si="2"/>
        <v>1882.4927424598234</v>
      </c>
    </row>
    <row r="169" spans="1:12">
      <c r="A169" t="s">
        <v>188</v>
      </c>
      <c r="B169" s="3">
        <v>3.5678827336466599</v>
      </c>
      <c r="C169" s="3">
        <v>2042.1482326111743</v>
      </c>
      <c r="D169" s="3">
        <v>7.0954798663059053</v>
      </c>
      <c r="E169" s="3">
        <v>7.528153396165095</v>
      </c>
      <c r="F169" s="3">
        <v>77.749630227242164</v>
      </c>
      <c r="G169" s="3">
        <v>17.171596546022414</v>
      </c>
      <c r="H169" s="3">
        <v>0.92079999999999995</v>
      </c>
      <c r="I169" s="3">
        <v>1.2238284352660842</v>
      </c>
      <c r="J169" s="3">
        <v>0.2135</v>
      </c>
      <c r="K169" s="3">
        <v>2.437443120260022</v>
      </c>
      <c r="L169" s="3">
        <f t="shared" si="2"/>
        <v>2160.0565469360827</v>
      </c>
    </row>
    <row r="170" spans="1:12">
      <c r="A170" t="s">
        <v>226</v>
      </c>
      <c r="B170" s="3">
        <v>3.3734455689319591</v>
      </c>
      <c r="C170" s="3">
        <v>2378.2455126330246</v>
      </c>
      <c r="D170" s="3">
        <v>6.7495693359654645</v>
      </c>
      <c r="E170" s="3">
        <v>9.3509875401865923</v>
      </c>
      <c r="F170" s="3">
        <v>83.31497945670489</v>
      </c>
      <c r="G170" s="3">
        <v>21.624083006043996</v>
      </c>
      <c r="H170" s="3">
        <v>1.2134197754373748</v>
      </c>
      <c r="I170" s="3">
        <v>1.2065970283002334</v>
      </c>
      <c r="J170" s="3">
        <v>0.15941582122029768</v>
      </c>
      <c r="K170" s="3">
        <v>3.1455331039242682</v>
      </c>
      <c r="L170" s="3">
        <f t="shared" si="2"/>
        <v>2508.3835432697392</v>
      </c>
    </row>
    <row r="171" spans="1:12">
      <c r="A171" t="s">
        <v>227</v>
      </c>
      <c r="B171" s="3">
        <v>2.6262637535920836</v>
      </c>
      <c r="C171" s="3">
        <v>2122.7371048353634</v>
      </c>
      <c r="D171" s="3">
        <v>5.6657864455745406</v>
      </c>
      <c r="E171" s="3">
        <v>8.3040617720308276</v>
      </c>
      <c r="F171" s="3">
        <v>75.761176376581219</v>
      </c>
      <c r="G171" s="3">
        <v>18.631183846914656</v>
      </c>
      <c r="H171" s="3">
        <v>0.87078784376245499</v>
      </c>
      <c r="I171" s="3">
        <v>1.2826975629908655</v>
      </c>
      <c r="J171" s="3">
        <v>0.15724438899960141</v>
      </c>
      <c r="K171" s="3">
        <v>3.458655959499215</v>
      </c>
      <c r="L171" s="3">
        <f t="shared" si="2"/>
        <v>2239.4949627853089</v>
      </c>
    </row>
    <row r="172" spans="1:12">
      <c r="A172" t="s">
        <v>228</v>
      </c>
      <c r="B172" s="3">
        <v>3.268650099912898</v>
      </c>
      <c r="C172" s="3">
        <v>2278.6848435857769</v>
      </c>
      <c r="D172" s="3">
        <v>6.8513543958500511</v>
      </c>
      <c r="E172" s="3">
        <v>8.7472374974216081</v>
      </c>
      <c r="F172" s="3">
        <v>78.616289352607765</v>
      </c>
      <c r="G172" s="3">
        <v>17.68917426004575</v>
      </c>
      <c r="H172" s="3">
        <v>0.86262255011550792</v>
      </c>
      <c r="I172" s="3">
        <v>1.0054198508498702</v>
      </c>
      <c r="J172" s="3">
        <v>0.19203686712869816</v>
      </c>
      <c r="K172" s="3">
        <v>2.8465369030522769</v>
      </c>
      <c r="L172" s="3">
        <f t="shared" si="2"/>
        <v>2398.7641653627616</v>
      </c>
    </row>
    <row r="173" spans="1:12">
      <c r="B173" s="3">
        <v>0</v>
      </c>
      <c r="C173" s="3">
        <v>0</v>
      </c>
      <c r="D173" s="3">
        <v>0</v>
      </c>
      <c r="E173" s="3">
        <v>0</v>
      </c>
      <c r="F173" s="3">
        <v>0</v>
      </c>
      <c r="G173" s="3">
        <v>0</v>
      </c>
      <c r="H173" s="3"/>
      <c r="I173" s="3">
        <v>0</v>
      </c>
      <c r="J173" s="3"/>
      <c r="K173" s="3">
        <v>0</v>
      </c>
      <c r="L173" s="3">
        <f t="shared" si="2"/>
        <v>0</v>
      </c>
    </row>
    <row r="174" spans="1:12">
      <c r="A174" t="s">
        <v>189</v>
      </c>
      <c r="B174" s="3">
        <v>2.4592996378765699</v>
      </c>
      <c r="C174" s="3">
        <v>2506.9737742303305</v>
      </c>
      <c r="D174" s="3">
        <v>4.3917077829062556</v>
      </c>
      <c r="E174" s="3">
        <v>9.3274007149821241</v>
      </c>
      <c r="F174" s="3">
        <v>70.045313970687104</v>
      </c>
      <c r="G174" s="3">
        <v>17.639353297813702</v>
      </c>
      <c r="H174" s="3">
        <v>0.29389999999999999</v>
      </c>
      <c r="I174" s="3">
        <v>0.47820810166799044</v>
      </c>
      <c r="J174" s="3">
        <v>0.13159999999999999</v>
      </c>
      <c r="K174" s="3">
        <v>3.4270639219934997</v>
      </c>
      <c r="L174" s="3">
        <f t="shared" si="2"/>
        <v>2615.1676216582578</v>
      </c>
    </row>
    <row r="175" spans="1:12">
      <c r="A175" t="s">
        <v>190</v>
      </c>
      <c r="B175" s="3">
        <v>3.0996455813236765</v>
      </c>
      <c r="C175" s="3">
        <v>2831.911060433295</v>
      </c>
      <c r="D175" s="3">
        <v>4.2127009390418584</v>
      </c>
      <c r="E175" s="3">
        <v>9.4754917127071803</v>
      </c>
      <c r="F175" s="3">
        <v>69.72072072072072</v>
      </c>
      <c r="G175" s="3">
        <v>18.993386000367444</v>
      </c>
      <c r="H175" s="3">
        <v>0.27879999999999999</v>
      </c>
      <c r="I175" s="3">
        <v>0.44538204924543279</v>
      </c>
      <c r="J175" s="3">
        <v>0.1709</v>
      </c>
      <c r="K175" s="3">
        <v>3.6597074756229691</v>
      </c>
      <c r="L175" s="3">
        <f t="shared" si="2"/>
        <v>2941.9677949123243</v>
      </c>
    </row>
    <row r="176" spans="1:12">
      <c r="A176" t="s">
        <v>191</v>
      </c>
      <c r="B176" s="3">
        <v>3.0971145696894982</v>
      </c>
      <c r="C176" s="3">
        <v>2863.8540478905361</v>
      </c>
      <c r="D176" s="3">
        <v>4.442225051726882</v>
      </c>
      <c r="E176" s="3">
        <v>9.8894468638284039</v>
      </c>
      <c r="F176" s="3">
        <v>65.873336022589754</v>
      </c>
      <c r="G176" s="3">
        <v>16.790005511666362</v>
      </c>
      <c r="H176" s="3">
        <v>0.1227</v>
      </c>
      <c r="I176" s="3">
        <v>0.27084352660841937</v>
      </c>
      <c r="J176" s="3">
        <v>0.1661</v>
      </c>
      <c r="K176" s="3">
        <v>3.4554062838569886</v>
      </c>
      <c r="L176" s="3">
        <f t="shared" si="2"/>
        <v>2967.9612257205022</v>
      </c>
    </row>
    <row r="177" spans="1:12">
      <c r="A177" t="s">
        <v>192</v>
      </c>
      <c r="B177" s="3">
        <v>1.0208413591185761</v>
      </c>
      <c r="C177" s="3">
        <v>1977.1607753705816</v>
      </c>
      <c r="D177" s="3">
        <v>7.8784975330256257</v>
      </c>
      <c r="E177" s="3">
        <v>8.225463763405914</v>
      </c>
      <c r="F177" s="3">
        <v>93.358746806508009</v>
      </c>
      <c r="G177" s="3">
        <v>20.421275032151385</v>
      </c>
      <c r="H177" s="3">
        <v>8.4239999999999995E-2</v>
      </c>
      <c r="I177" s="3">
        <v>0.50405718824463852</v>
      </c>
      <c r="J177" s="3">
        <v>6.409999999999999E-2</v>
      </c>
      <c r="K177" s="3">
        <v>1.8233586132177682</v>
      </c>
      <c r="L177" s="3">
        <f t="shared" si="2"/>
        <v>2110.5413556662538</v>
      </c>
    </row>
    <row r="178" spans="1:12">
      <c r="A178" t="s">
        <v>193</v>
      </c>
      <c r="B178" s="3">
        <v>1.0394021111025502</v>
      </c>
      <c r="C178" s="3">
        <v>1654.4264538198402</v>
      </c>
      <c r="D178" s="3">
        <v>5.6425592869648256</v>
      </c>
      <c r="E178" s="3">
        <v>6.6722573935651601</v>
      </c>
      <c r="F178" s="3">
        <v>90.208282909775434</v>
      </c>
      <c r="G178" s="3">
        <v>17.811684732684181</v>
      </c>
      <c r="H178" s="3">
        <v>0.111</v>
      </c>
      <c r="I178" s="3">
        <v>0.45956473391580616</v>
      </c>
      <c r="J178" s="3">
        <v>6.0929999999999998E-2</v>
      </c>
      <c r="K178" s="3">
        <v>1.7631310942578551</v>
      </c>
      <c r="L178" s="3">
        <f t="shared" si="2"/>
        <v>1778.1952660821062</v>
      </c>
    </row>
    <row r="179" spans="1:12">
      <c r="A179" t="s">
        <v>194</v>
      </c>
      <c r="B179" s="3">
        <v>1.0208413591185761</v>
      </c>
      <c r="C179" s="3">
        <v>1585.0330672748005</v>
      </c>
      <c r="D179" s="3">
        <v>5.8995384370523638</v>
      </c>
      <c r="E179" s="3">
        <v>6.3504218394540128</v>
      </c>
      <c r="F179" s="3">
        <v>86.60911657926583</v>
      </c>
      <c r="G179" s="3">
        <v>20.925959948557779</v>
      </c>
      <c r="H179" s="3">
        <v>5.3899999999999997E-2</v>
      </c>
      <c r="I179" s="3">
        <v>0.3656616362192216</v>
      </c>
      <c r="J179" s="3">
        <v>5.1249999999999997E-2</v>
      </c>
      <c r="K179" s="3">
        <v>0.97852004333694476</v>
      </c>
      <c r="L179" s="3">
        <f t="shared" si="2"/>
        <v>1707.2882771178054</v>
      </c>
    </row>
    <row r="180" spans="1:12">
      <c r="A180" t="s">
        <v>195</v>
      </c>
      <c r="B180" s="3">
        <v>1.7160258879728791</v>
      </c>
      <c r="C180" s="3">
        <v>2374.7958950969214</v>
      </c>
      <c r="D180" s="3">
        <v>6.0390100270571381</v>
      </c>
      <c r="E180" s="3">
        <v>8.0552174195645101</v>
      </c>
      <c r="F180" s="3">
        <v>76.642194433239212</v>
      </c>
      <c r="G180" s="3">
        <v>18.045563108579827</v>
      </c>
      <c r="H180" s="3">
        <v>0.28170000000000001</v>
      </c>
      <c r="I180" s="3">
        <v>0.42021922160444797</v>
      </c>
      <c r="J180" s="3">
        <v>8.4610000000000005E-2</v>
      </c>
      <c r="K180" s="3">
        <v>2.0630877573131099</v>
      </c>
      <c r="L180" s="3">
        <f t="shared" si="2"/>
        <v>2488.1435229522522</v>
      </c>
    </row>
    <row r="181" spans="1:12">
      <c r="A181" t="s">
        <v>196</v>
      </c>
      <c r="B181" s="3">
        <v>1.4283342322212804</v>
      </c>
      <c r="C181" s="3">
        <v>1632.3968072976054</v>
      </c>
      <c r="D181" s="3">
        <v>4.4707782906254971</v>
      </c>
      <c r="E181" s="3">
        <v>6.1510237244068904</v>
      </c>
      <c r="F181" s="3">
        <v>66.713459728385089</v>
      </c>
      <c r="G181" s="3">
        <v>15.460591585522691</v>
      </c>
      <c r="H181" s="3">
        <v>0.41849999999999998</v>
      </c>
      <c r="I181" s="3">
        <v>0.55838602065131049</v>
      </c>
      <c r="J181" s="3">
        <v>7.7769999999999992E-2</v>
      </c>
      <c r="K181" s="3">
        <v>2.2425893824485374</v>
      </c>
      <c r="L181" s="3">
        <f t="shared" si="2"/>
        <v>1729.9182402618669</v>
      </c>
    </row>
    <row r="182" spans="1:12">
      <c r="A182" t="s">
        <v>197</v>
      </c>
      <c r="B182" s="3">
        <v>1.8079859773480236</v>
      </c>
      <c r="C182" s="3">
        <v>1944.1163055872291</v>
      </c>
      <c r="D182" s="3">
        <v>5.6711125258634407</v>
      </c>
      <c r="E182" s="3">
        <v>7.3147624309392256</v>
      </c>
      <c r="F182" s="3">
        <v>77.32956837434449</v>
      </c>
      <c r="G182" s="3">
        <v>17.823994120889214</v>
      </c>
      <c r="H182" s="3">
        <v>0.23419999999999999</v>
      </c>
      <c r="I182" s="3">
        <v>0.87132009531374099</v>
      </c>
      <c r="J182" s="3">
        <v>0.11109999999999999</v>
      </c>
      <c r="K182" s="3">
        <v>2.5626218851570965</v>
      </c>
      <c r="L182" s="3">
        <f t="shared" si="2"/>
        <v>2057.8429709970846</v>
      </c>
    </row>
    <row r="183" spans="1:12">
      <c r="A183" t="s">
        <v>226</v>
      </c>
      <c r="B183" s="3">
        <v>1.833558337189517</v>
      </c>
      <c r="C183" s="3">
        <v>2359.6440170489586</v>
      </c>
      <c r="D183" s="3">
        <v>5.8178354044398572</v>
      </c>
      <c r="E183" s="3">
        <v>8.4353440124890025</v>
      </c>
      <c r="F183" s="3">
        <v>76.986702768585573</v>
      </c>
      <c r="G183" s="3">
        <v>18.243926407190582</v>
      </c>
      <c r="H183" s="3">
        <v>0.25914960514696606</v>
      </c>
      <c r="I183" s="3">
        <v>0.4475561981236047</v>
      </c>
      <c r="J183" s="3">
        <v>9.5124542702157186E-2</v>
      </c>
      <c r="K183" s="3">
        <v>2.4150828845719898</v>
      </c>
      <c r="L183" s="3">
        <f t="shared" si="2"/>
        <v>2474.1782972093974</v>
      </c>
    </row>
    <row r="184" spans="1:12">
      <c r="A184" t="s">
        <v>227</v>
      </c>
      <c r="B184" s="3">
        <v>1.9150957833799713</v>
      </c>
      <c r="C184" s="3">
        <v>2022.6822624719293</v>
      </c>
      <c r="D184" s="3">
        <v>4.5467111829920883</v>
      </c>
      <c r="E184" s="3">
        <v>7.2952482916760708</v>
      </c>
      <c r="F184" s="3">
        <v>70.877655613072648</v>
      </c>
      <c r="G184" s="3">
        <v>16.920779298837189</v>
      </c>
      <c r="H184" s="3">
        <v>0.33160159857904081</v>
      </c>
      <c r="I184" s="3">
        <v>0.50846902373955472</v>
      </c>
      <c r="J184" s="3">
        <v>0.10555044865469376</v>
      </c>
      <c r="K184" s="3">
        <v>2.6349750661468576</v>
      </c>
      <c r="L184" s="3">
        <f t="shared" si="2"/>
        <v>2127.8183487790079</v>
      </c>
    </row>
    <row r="185" spans="1:12">
      <c r="A185" t="s">
        <v>228</v>
      </c>
      <c r="B185" s="3">
        <v>2.1654474120790246</v>
      </c>
      <c r="C185" s="3">
        <v>2223.859638816773</v>
      </c>
      <c r="D185" s="3">
        <v>5.2666696431700375</v>
      </c>
      <c r="E185" s="3">
        <v>8.102853319010439</v>
      </c>
      <c r="F185" s="3">
        <v>74.431611209158532</v>
      </c>
      <c r="G185" s="3">
        <v>17.838739881575837</v>
      </c>
      <c r="H185" s="3">
        <v>0.17297509113001214</v>
      </c>
      <c r="I185" s="3">
        <v>0.59837656750148061</v>
      </c>
      <c r="J185" s="3">
        <v>0.12314586557523821</v>
      </c>
      <c r="K185" s="3">
        <v>2.6834085234544203</v>
      </c>
      <c r="L185" s="3">
        <f t="shared" si="2"/>
        <v>2335.2428663294286</v>
      </c>
    </row>
    <row r="186" spans="1:12">
      <c r="B186" s="3">
        <v>0</v>
      </c>
      <c r="C186" s="3">
        <v>0</v>
      </c>
      <c r="D186" s="3">
        <v>0</v>
      </c>
      <c r="E186" s="3">
        <v>0</v>
      </c>
      <c r="F186" s="3">
        <v>0</v>
      </c>
      <c r="G186" s="3">
        <v>0</v>
      </c>
      <c r="H186" s="3"/>
      <c r="I186" s="3">
        <v>0</v>
      </c>
      <c r="J186" s="3"/>
      <c r="K186" s="3">
        <v>0</v>
      </c>
      <c r="L186" s="3">
        <f t="shared" si="2"/>
        <v>0</v>
      </c>
    </row>
    <row r="187" spans="1:12">
      <c r="A187" t="s">
        <v>198</v>
      </c>
      <c r="B187" s="3">
        <v>3.5214808536867244</v>
      </c>
      <c r="C187" s="3">
        <v>3284.6202964652221</v>
      </c>
      <c r="D187" s="3">
        <v>4.457599872672291</v>
      </c>
      <c r="E187" s="3">
        <v>15.800259993500163</v>
      </c>
      <c r="F187" s="3">
        <v>87.783380395320705</v>
      </c>
      <c r="G187" s="3">
        <v>22.895462061363219</v>
      </c>
      <c r="H187" s="3">
        <v>1.4490000000000001</v>
      </c>
      <c r="I187" s="3">
        <v>0.59578713264495631</v>
      </c>
      <c r="J187" s="3">
        <v>0.30680000000000002</v>
      </c>
      <c r="K187" s="3">
        <v>5.2622318526543888</v>
      </c>
      <c r="L187" s="3">
        <f t="shared" si="2"/>
        <v>3426.6922986270642</v>
      </c>
    </row>
    <row r="188" spans="1:12">
      <c r="A188" t="s">
        <v>199</v>
      </c>
      <c r="B188" s="3">
        <v>3.6303143539563911</v>
      </c>
      <c r="C188" s="3">
        <v>3610.6590649942987</v>
      </c>
      <c r="D188" s="3">
        <v>4.846363202291899</v>
      </c>
      <c r="E188" s="3">
        <v>17.246187845303865</v>
      </c>
      <c r="F188" s="3">
        <v>86.427726233696376</v>
      </c>
      <c r="G188" s="3">
        <v>23.584787800845124</v>
      </c>
      <c r="H188" s="3">
        <v>3.085</v>
      </c>
      <c r="I188" s="3">
        <v>0.41735980937251782</v>
      </c>
      <c r="J188" s="3">
        <v>0.30969999999999998</v>
      </c>
      <c r="K188" s="3">
        <v>6.3817551462621882</v>
      </c>
      <c r="L188" s="3">
        <f t="shared" si="2"/>
        <v>3756.5882593860265</v>
      </c>
    </row>
    <row r="189" spans="1:12">
      <c r="A189" t="s">
        <v>198</v>
      </c>
      <c r="B189" s="3">
        <v>3.3291239694891748</v>
      </c>
      <c r="C189" s="3">
        <v>3424.5085518814135</v>
      </c>
      <c r="D189" s="3">
        <v>4.6212318955912783</v>
      </c>
      <c r="E189" s="3">
        <v>17.222866428339291</v>
      </c>
      <c r="F189" s="3">
        <v>89.139034556945006</v>
      </c>
      <c r="G189" s="3">
        <v>17.68859085063384</v>
      </c>
      <c r="H189" s="3">
        <v>2.2320000000000002</v>
      </c>
      <c r="I189" s="3">
        <v>0.7441334392374902</v>
      </c>
      <c r="J189" s="3">
        <v>0.29210000000000003</v>
      </c>
      <c r="K189" s="3">
        <v>7.13400866738895</v>
      </c>
      <c r="L189" s="3">
        <f t="shared" si="2"/>
        <v>3566.9116416890383</v>
      </c>
    </row>
    <row r="190" spans="1:12">
      <c r="A190" t="s">
        <v>200</v>
      </c>
      <c r="B190" s="3">
        <v>0.82156637645427222</v>
      </c>
      <c r="C190" s="3">
        <v>1429.7240592930445</v>
      </c>
      <c r="D190" s="3">
        <v>4.451010663695687</v>
      </c>
      <c r="E190" s="3">
        <v>12.138797530061748</v>
      </c>
      <c r="F190" s="3">
        <v>102.34234234234233</v>
      </c>
      <c r="G190" s="3">
        <v>22.169208157266215</v>
      </c>
      <c r="H190" s="3">
        <v>0.2676</v>
      </c>
      <c r="I190" s="3">
        <v>0.5285337569499603</v>
      </c>
      <c r="J190" s="3">
        <v>0.1051</v>
      </c>
      <c r="K190" s="3">
        <v>0.90837269772481044</v>
      </c>
      <c r="L190" s="3">
        <f t="shared" si="2"/>
        <v>1573.4565908175396</v>
      </c>
    </row>
    <row r="191" spans="1:12">
      <c r="A191" t="s">
        <v>201</v>
      </c>
      <c r="B191" s="3">
        <v>0.96009707989829707</v>
      </c>
      <c r="C191" s="3">
        <v>1415.4047890535917</v>
      </c>
      <c r="D191" s="3">
        <v>4.4718764921215977</v>
      </c>
      <c r="E191" s="3">
        <v>8.7233760155996087</v>
      </c>
      <c r="F191" s="3">
        <v>102.05593653354848</v>
      </c>
      <c r="G191" s="3">
        <v>22.747749402902812</v>
      </c>
      <c r="H191" s="3">
        <v>0.25969999999999999</v>
      </c>
      <c r="I191" s="3">
        <v>0.26455281969817318</v>
      </c>
      <c r="J191" s="3">
        <v>0.1651</v>
      </c>
      <c r="K191" s="3">
        <v>0.7775254604550379</v>
      </c>
      <c r="L191" s="3">
        <f t="shared" si="2"/>
        <v>1555.8307028578156</v>
      </c>
    </row>
    <row r="192" spans="1:12">
      <c r="A192" t="s">
        <v>202</v>
      </c>
      <c r="B192" s="3">
        <v>0.98203251406117564</v>
      </c>
      <c r="C192" s="3">
        <v>1353.7217787913339</v>
      </c>
      <c r="D192" s="3">
        <v>7.1778449785134493</v>
      </c>
      <c r="E192" s="3">
        <v>10.582092947676307</v>
      </c>
      <c r="F192" s="3">
        <v>99.382815651472356</v>
      </c>
      <c r="G192" s="3">
        <v>17.725519015248945</v>
      </c>
      <c r="H192" s="3">
        <v>0.1714</v>
      </c>
      <c r="I192" s="3">
        <v>0.38899444003177125</v>
      </c>
      <c r="J192" s="3">
        <v>0.10490000000000001</v>
      </c>
      <c r="K192" s="3">
        <v>1.0626023835319609</v>
      </c>
      <c r="L192" s="3">
        <f t="shared" si="2"/>
        <v>1491.2999807218698</v>
      </c>
    </row>
    <row r="193" spans="1:12">
      <c r="A193" t="s">
        <v>203</v>
      </c>
      <c r="B193" s="3">
        <v>1.5101702750597117</v>
      </c>
      <c r="C193" s="3">
        <v>1733.7331812998859</v>
      </c>
      <c r="D193" s="3">
        <v>4.8716218367022126</v>
      </c>
      <c r="E193" s="3">
        <v>9.6130880727981793</v>
      </c>
      <c r="F193" s="3">
        <v>96.041414548877228</v>
      </c>
      <c r="G193" s="3">
        <v>21.676832629064851</v>
      </c>
      <c r="H193" s="3">
        <v>1.0389999999999999</v>
      </c>
      <c r="I193" s="3">
        <v>0.95401429706115981</v>
      </c>
      <c r="J193" s="3">
        <v>0.18</v>
      </c>
      <c r="K193" s="3">
        <v>4.5335969664138682</v>
      </c>
      <c r="L193" s="3">
        <f t="shared" si="2"/>
        <v>1874.152919925863</v>
      </c>
    </row>
    <row r="194" spans="1:12">
      <c r="A194" t="s">
        <v>204</v>
      </c>
      <c r="B194" s="3">
        <v>1.6873410894521921</v>
      </c>
      <c r="C194" s="3">
        <v>2232.7046750285058</v>
      </c>
      <c r="D194" s="3">
        <v>4.2445487824287769</v>
      </c>
      <c r="E194" s="3">
        <v>8.948427689307767</v>
      </c>
      <c r="F194" s="3">
        <v>96.518757563533669</v>
      </c>
      <c r="G194" s="3">
        <v>21.122910159838323</v>
      </c>
      <c r="H194" s="3">
        <v>1.2150000000000001</v>
      </c>
      <c r="I194" s="3">
        <v>0.91810007942811755</v>
      </c>
      <c r="J194" s="3">
        <v>0.1673</v>
      </c>
      <c r="K194" s="3">
        <v>3.2026868905742147</v>
      </c>
      <c r="L194" s="3">
        <f t="shared" si="2"/>
        <v>2370.7297472830692</v>
      </c>
    </row>
    <row r="195" spans="1:12">
      <c r="A195" t="s">
        <v>205</v>
      </c>
      <c r="B195" s="3">
        <v>1.4916095230757376</v>
      </c>
      <c r="C195" s="3">
        <v>1881.3318129988597</v>
      </c>
      <c r="D195" s="3">
        <v>5.6930765557854537</v>
      </c>
      <c r="E195" s="3">
        <v>10.838628534286642</v>
      </c>
      <c r="F195" s="3">
        <v>105.87468065080006</v>
      </c>
      <c r="G195" s="3">
        <v>19.276501929083224</v>
      </c>
      <c r="H195" s="3">
        <v>1.0589999999999999</v>
      </c>
      <c r="I195" s="3">
        <v>0.9741445591739476</v>
      </c>
      <c r="J195" s="3">
        <v>0.18009999999999998</v>
      </c>
      <c r="K195" s="3">
        <v>3.5262621885157102</v>
      </c>
      <c r="L195" s="3">
        <f t="shared" ref="L195:L211" si="3">SUM(B195:K195)</f>
        <v>2030.2458169395804</v>
      </c>
    </row>
    <row r="196" spans="1:12">
      <c r="A196" t="s">
        <v>226</v>
      </c>
      <c r="B196" s="3">
        <v>1.9553808438370683</v>
      </c>
      <c r="C196" s="3">
        <v>2108.7055305699528</v>
      </c>
      <c r="D196" s="3">
        <v>4.7014856214540446</v>
      </c>
      <c r="E196" s="3">
        <v>11.630823317108939</v>
      </c>
      <c r="F196" s="3">
        <v>94.698305374899022</v>
      </c>
      <c r="G196" s="3">
        <v>22.073536667644795</v>
      </c>
      <c r="H196" s="3">
        <v>1.0416790351797121</v>
      </c>
      <c r="I196" s="3">
        <v>0.79821500295593151</v>
      </c>
      <c r="J196" s="3">
        <v>0.20367268567070262</v>
      </c>
      <c r="K196" s="3">
        <v>4.22371117696742</v>
      </c>
      <c r="L196" s="3">
        <f t="shared" si="3"/>
        <v>2250.032340295671</v>
      </c>
    </row>
    <row r="197" spans="1:12">
      <c r="A197" t="s">
        <v>227</v>
      </c>
      <c r="B197" s="3">
        <v>2.0725504033671895</v>
      </c>
      <c r="C197" s="3">
        <v>2459.3050990596303</v>
      </c>
      <c r="D197" s="3">
        <v>4.4337898797787467</v>
      </c>
      <c r="E197" s="3">
        <v>11.038615320085585</v>
      </c>
      <c r="F197" s="3">
        <v>94.790088762408303</v>
      </c>
      <c r="G197" s="3">
        <v>22.004415391586406</v>
      </c>
      <c r="H197" s="3">
        <v>1.5462857339145268</v>
      </c>
      <c r="I197" s="3">
        <v>0.68888948653368642</v>
      </c>
      <c r="J197" s="3">
        <v>0.20342706339429545</v>
      </c>
      <c r="K197" s="3">
        <v>3.6421075528681062</v>
      </c>
      <c r="L197" s="3">
        <f t="shared" si="3"/>
        <v>2599.7252686535676</v>
      </c>
    </row>
    <row r="198" spans="1:12">
      <c r="A198" t="s">
        <v>228</v>
      </c>
      <c r="B198" s="3">
        <v>1.9179172272186591</v>
      </c>
      <c r="C198" s="3">
        <v>2229.7791768368952</v>
      </c>
      <c r="D198" s="3">
        <v>5.5584811426359151</v>
      </c>
      <c r="E198" s="3">
        <v>12.465216930326562</v>
      </c>
      <c r="F198" s="3">
        <v>100.922525229985</v>
      </c>
      <c r="G198" s="3">
        <v>18.71681239342665</v>
      </c>
      <c r="H198" s="3">
        <v>1.2771230998051082</v>
      </c>
      <c r="I198" s="3">
        <v>0.85844385905122467</v>
      </c>
      <c r="J198" s="3">
        <v>0.20184409683044413</v>
      </c>
      <c r="K198" s="3">
        <v>4.2227146799621762</v>
      </c>
      <c r="L198" s="3">
        <f t="shared" si="3"/>
        <v>2375.9202554961371</v>
      </c>
    </row>
    <row r="199" spans="1:12">
      <c r="B199" s="3">
        <v>0</v>
      </c>
      <c r="C199" s="3">
        <v>0</v>
      </c>
      <c r="D199" s="3">
        <v>0</v>
      </c>
      <c r="E199" s="3">
        <v>0</v>
      </c>
      <c r="F199" s="3">
        <v>0</v>
      </c>
      <c r="G199" s="3">
        <v>0</v>
      </c>
      <c r="H199" s="3"/>
      <c r="I199" s="3">
        <v>0</v>
      </c>
      <c r="J199" s="3"/>
      <c r="K199" s="3">
        <v>0</v>
      </c>
      <c r="L199" s="3">
        <f t="shared" si="3"/>
        <v>0</v>
      </c>
    </row>
    <row r="200" spans="1:12">
      <c r="A200" t="s">
        <v>206</v>
      </c>
      <c r="B200" s="3">
        <v>3.3071885353262962</v>
      </c>
      <c r="C200" s="3">
        <v>3325.3751425313567</v>
      </c>
      <c r="D200" s="3">
        <v>4.8079261499283783</v>
      </c>
      <c r="E200" s="3">
        <v>18.097419564510886</v>
      </c>
      <c r="F200" s="3">
        <v>87.277396799784853</v>
      </c>
      <c r="G200" s="3">
        <v>18.537938636781188</v>
      </c>
      <c r="H200" s="3">
        <v>4.5579999999999998</v>
      </c>
      <c r="I200" s="3">
        <v>0.49696584590945192</v>
      </c>
      <c r="J200" s="3">
        <v>0.31030000000000002</v>
      </c>
      <c r="K200" s="3">
        <v>5.373239436619718</v>
      </c>
      <c r="L200" s="3">
        <f t="shared" si="3"/>
        <v>3468.1415175002176</v>
      </c>
    </row>
    <row r="201" spans="1:12">
      <c r="A201" t="s">
        <v>207</v>
      </c>
      <c r="B201" s="3">
        <v>3.8800408351953157</v>
      </c>
      <c r="C201" s="3">
        <v>3724.1117445838086</v>
      </c>
      <c r="D201" s="3">
        <v>4.6245265000795799</v>
      </c>
      <c r="E201" s="3">
        <v>18.249008774780627</v>
      </c>
      <c r="F201" s="3">
        <v>82.799919322307375</v>
      </c>
      <c r="G201" s="3">
        <v>19.005695388572477</v>
      </c>
      <c r="H201" s="3">
        <v>5.492</v>
      </c>
      <c r="I201" s="3">
        <v>0.46173788721207309</v>
      </c>
      <c r="J201" s="3">
        <v>0.3503</v>
      </c>
      <c r="K201" s="3">
        <v>6.1136836403033588</v>
      </c>
      <c r="L201" s="3">
        <f t="shared" si="3"/>
        <v>3865.0886569322593</v>
      </c>
    </row>
    <row r="202" spans="1:12">
      <c r="A202" t="s">
        <v>208</v>
      </c>
      <c r="B202" s="3">
        <v>2.9250057785653745</v>
      </c>
      <c r="C202" s="3">
        <v>2899.1014823261116</v>
      </c>
      <c r="D202" s="3">
        <v>4.0095336622632498</v>
      </c>
      <c r="E202" s="3">
        <v>18.680454988625282</v>
      </c>
      <c r="F202" s="3">
        <v>76.909506521446829</v>
      </c>
      <c r="G202" s="3">
        <v>15.98989527833915</v>
      </c>
      <c r="H202" s="3">
        <v>3.8290000000000002</v>
      </c>
      <c r="I202" s="3">
        <v>0.37744241461477362</v>
      </c>
      <c r="J202" s="3">
        <v>0.28749999999999998</v>
      </c>
      <c r="K202" s="3">
        <v>4.44148429035753</v>
      </c>
      <c r="L202" s="3">
        <f t="shared" si="3"/>
        <v>3026.5513052603237</v>
      </c>
    </row>
    <row r="203" spans="1:12">
      <c r="A203" t="s">
        <v>209</v>
      </c>
      <c r="B203" s="3">
        <v>0.89935280067801826</v>
      </c>
      <c r="C203" s="3">
        <v>935.81938426453814</v>
      </c>
      <c r="D203" s="3">
        <v>4.9605761578863605</v>
      </c>
      <c r="E203" s="3">
        <v>5.5983061423464413</v>
      </c>
      <c r="F203" s="3">
        <v>98.42812962215946</v>
      </c>
      <c r="G203" s="3">
        <v>18.365607201910709</v>
      </c>
      <c r="H203" s="3">
        <v>0.1779</v>
      </c>
      <c r="I203" s="3">
        <v>0.32677362986497221</v>
      </c>
      <c r="J203" s="3">
        <v>7.6350000000000001E-2</v>
      </c>
      <c r="K203" s="3">
        <v>0.70855904658721558</v>
      </c>
      <c r="L203" s="3">
        <f t="shared" si="3"/>
        <v>1065.3609388659713</v>
      </c>
    </row>
    <row r="204" spans="1:12">
      <c r="A204" t="s">
        <v>210</v>
      </c>
      <c r="B204" s="3">
        <v>0.98034517297172341</v>
      </c>
      <c r="C204" s="3">
        <v>1120.2075256556443</v>
      </c>
      <c r="D204" s="3">
        <v>6.0060639821741209</v>
      </c>
      <c r="E204" s="3">
        <v>6.1405290867728297</v>
      </c>
      <c r="F204" s="3">
        <v>108.26139572408229</v>
      </c>
      <c r="G204" s="3">
        <v>20.987506889582949</v>
      </c>
      <c r="H204" s="3">
        <v>0.27189999999999998</v>
      </c>
      <c r="I204" s="3">
        <v>0.32677362986497221</v>
      </c>
      <c r="J204" s="3">
        <v>8.9819999999999997E-2</v>
      </c>
      <c r="K204" s="3">
        <v>0.6420725893824486</v>
      </c>
      <c r="L204" s="3">
        <f t="shared" si="3"/>
        <v>1263.9139327304754</v>
      </c>
    </row>
    <row r="205" spans="1:12">
      <c r="A205" t="s">
        <v>211</v>
      </c>
      <c r="B205" s="3">
        <v>1.3346868017566837</v>
      </c>
      <c r="C205" s="3">
        <v>1262.2987457240592</v>
      </c>
      <c r="D205" s="3">
        <v>5.9006366385484652</v>
      </c>
      <c r="E205" s="3">
        <v>6.168514787130321</v>
      </c>
      <c r="F205" s="3">
        <v>113.79857469409708</v>
      </c>
      <c r="G205" s="3">
        <v>16.82693367628146</v>
      </c>
      <c r="H205" s="3">
        <v>0.26700000000000002</v>
      </c>
      <c r="I205" s="3">
        <v>0.34964892772041301</v>
      </c>
      <c r="J205" s="3">
        <v>0.1012</v>
      </c>
      <c r="K205" s="3">
        <v>1.1726652221018419</v>
      </c>
      <c r="L205" s="3">
        <f t="shared" si="3"/>
        <v>1408.2186064716959</v>
      </c>
    </row>
    <row r="206" spans="1:12">
      <c r="A206" t="s">
        <v>212</v>
      </c>
      <c r="B206" s="3">
        <v>2.0332460127898915</v>
      </c>
      <c r="C206" s="3">
        <v>1917.6807297605471</v>
      </c>
      <c r="D206" s="3">
        <v>5.3306700620722589</v>
      </c>
      <c r="E206" s="3">
        <v>8.4843314917127053</v>
      </c>
      <c r="F206" s="3">
        <v>105.97014925373134</v>
      </c>
      <c r="G206" s="3">
        <v>17.725519015248945</v>
      </c>
      <c r="H206" s="3">
        <v>2.2280000000000002</v>
      </c>
      <c r="I206" s="3">
        <v>1.3713741064336775</v>
      </c>
      <c r="J206" s="3">
        <v>0.24309999999999998</v>
      </c>
      <c r="K206" s="3">
        <v>4.3163055254604554</v>
      </c>
      <c r="L206" s="3">
        <f t="shared" si="3"/>
        <v>2065.3834252279967</v>
      </c>
    </row>
    <row r="207" spans="1:12">
      <c r="A207" t="s">
        <v>213</v>
      </c>
      <c r="B207" s="3">
        <v>1.8240157176978193</v>
      </c>
      <c r="C207" s="3">
        <v>2243.7194982896235</v>
      </c>
      <c r="D207" s="3">
        <v>6.4211841477001448</v>
      </c>
      <c r="E207" s="3">
        <v>10.354709132271694</v>
      </c>
      <c r="F207" s="3">
        <v>108.165927121151</v>
      </c>
      <c r="G207" s="3">
        <v>19.498070916773838</v>
      </c>
      <c r="H207" s="3">
        <v>4.1150000000000002</v>
      </c>
      <c r="I207" s="3">
        <v>1.0508911834789514</v>
      </c>
      <c r="J207" s="3">
        <v>0.21709999999999999</v>
      </c>
      <c r="K207" s="3">
        <v>3.8451137594799567</v>
      </c>
      <c r="L207" s="3">
        <f t="shared" si="3"/>
        <v>2399.2115102681764</v>
      </c>
    </row>
    <row r="208" spans="1:12">
      <c r="A208" t="s">
        <v>214</v>
      </c>
      <c r="B208" s="3">
        <v>2.4888281069419831</v>
      </c>
      <c r="C208" s="3">
        <v>2723.9657924743442</v>
      </c>
      <c r="D208" s="3">
        <v>6.336622632500398</v>
      </c>
      <c r="E208" s="3">
        <v>13.433136171595708</v>
      </c>
      <c r="F208" s="3">
        <v>115.23060373806642</v>
      </c>
      <c r="G208" s="3">
        <v>18.697960683446627</v>
      </c>
      <c r="H208" s="3">
        <v>4.532</v>
      </c>
      <c r="I208" s="3">
        <v>1.4136934074662428</v>
      </c>
      <c r="J208" s="3">
        <v>0.26860000000000001</v>
      </c>
      <c r="K208" s="3">
        <v>5.9991332611050927</v>
      </c>
      <c r="L208" s="3">
        <f t="shared" si="3"/>
        <v>2892.3663704754672</v>
      </c>
    </row>
    <row r="209" spans="1:12">
      <c r="A209" t="s">
        <v>226</v>
      </c>
      <c r="B209" s="3">
        <v>2.31072678083199</v>
      </c>
      <c r="C209" s="3">
        <v>2258.8646991659302</v>
      </c>
      <c r="D209" s="3">
        <v>5.1102764715245534</v>
      </c>
      <c r="E209" s="3">
        <v>11.301301851250283</v>
      </c>
      <c r="F209" s="3">
        <v>98.815022812190904</v>
      </c>
      <c r="G209" s="3">
        <v>18.076320221285659</v>
      </c>
      <c r="H209" s="3">
        <v>2.7385327672417672</v>
      </c>
      <c r="I209" s="3">
        <v>0.94844799690974935</v>
      </c>
      <c r="J209" s="3">
        <v>0.24409944817334112</v>
      </c>
      <c r="K209" s="3">
        <v>4.2064005132926203</v>
      </c>
      <c r="L209" s="3">
        <f t="shared" si="3"/>
        <v>2402.6158280286309</v>
      </c>
    </row>
    <row r="210" spans="1:12">
      <c r="A210" t="s">
        <v>227</v>
      </c>
      <c r="B210" s="3">
        <v>2.369871144609268</v>
      </c>
      <c r="C210" s="3">
        <v>2573.4504926721024</v>
      </c>
      <c r="D210" s="3">
        <v>5.8028374967651963</v>
      </c>
      <c r="E210" s="3">
        <v>12.33099750149997</v>
      </c>
      <c r="F210" s="3">
        <v>100.16644874199068</v>
      </c>
      <c r="G210" s="3">
        <v>19.525264035262563</v>
      </c>
      <c r="H210" s="3">
        <v>4.0784874689270145</v>
      </c>
      <c r="I210" s="3">
        <v>0.77600093194276887</v>
      </c>
      <c r="J210" s="3">
        <v>0.24355532417783937</v>
      </c>
      <c r="K210" s="3">
        <v>4.1686910305337026</v>
      </c>
      <c r="L210" s="3">
        <f t="shared" si="3"/>
        <v>2722.9126463478115</v>
      </c>
    </row>
    <row r="211" spans="1:12">
      <c r="A211" t="s">
        <v>228</v>
      </c>
      <c r="B211" s="3">
        <v>2.4708038488702511</v>
      </c>
      <c r="C211" s="3">
        <v>2587.2450059822932</v>
      </c>
      <c r="D211" s="3">
        <v>5.577534353065678</v>
      </c>
      <c r="E211" s="3">
        <v>14.074978470813837</v>
      </c>
      <c r="F211" s="3">
        <v>103.47590950876764</v>
      </c>
      <c r="G211" s="3">
        <v>17.63771785529223</v>
      </c>
      <c r="H211" s="3">
        <v>3.7665531575085254</v>
      </c>
      <c r="I211" s="3">
        <v>0.96283688285626357</v>
      </c>
      <c r="J211" s="3">
        <v>0.25259229939137567</v>
      </c>
      <c r="K211" s="3">
        <v>4.9028439979888834</v>
      </c>
      <c r="L211" s="3">
        <f t="shared" si="3"/>
        <v>2740.3667763568474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Key</vt:lpstr>
      <vt:lpstr>Dissection</vt:lpstr>
      <vt:lpstr>MT</vt:lpstr>
      <vt:lpstr>Metals</vt:lpstr>
    </vt:vector>
  </TitlesOfParts>
  <Company>soton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Oaten J.F.P.</dc:creator>
  <cp:lastModifiedBy>Oaten J.F.P.</cp:lastModifiedBy>
  <dcterms:created xsi:type="dcterms:W3CDTF">2016-07-25T11:03:32Z</dcterms:created>
  <dcterms:modified xsi:type="dcterms:W3CDTF">2016-07-25T11:33:28Z</dcterms:modified>
</cp:coreProperties>
</file>