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J:\Library\Open-Access\Compliance-checking\RCUK\RCUK-2017-return\"/>
    </mc:Choice>
  </mc:AlternateContent>
  <bookViews>
    <workbookView xWindow="1860" yWindow="0" windowWidth="9780" windowHeight="5310" tabRatio="696" activeTab="2"/>
  </bookViews>
  <sheets>
    <sheet name="introduction" sheetId="8" r:id="rId1"/>
    <sheet name="definitions" sheetId="11" r:id="rId2"/>
    <sheet name="Jisc APC template v4" sheetId="25" r:id="rId3"/>
    <sheet name="Discounts, memberships &amp; pre-pa" sheetId="23" r:id="rId4"/>
    <sheet name="RCUK compliance summary" sheetId="21" r:id="rId5"/>
    <sheet name="Constrained values" sheetId="24" state="hidden" r:id="rId6"/>
  </sheets>
  <definedNames>
    <definedName name="_xlnm.Print_Area" localSheetId="2">'Jisc APC template v4'!$A$3:$AB$22</definedName>
  </definedNames>
  <calcPr calcId="152511"/>
</workbook>
</file>

<file path=xl/calcChain.xml><?xml version="1.0" encoding="utf-8"?>
<calcChain xmlns="http://schemas.openxmlformats.org/spreadsheetml/2006/main">
  <c r="C40" i="21" l="1"/>
  <c r="A3" i="23" l="1" a="1"/>
  <c r="A3" i="23" s="1"/>
  <c r="E3" i="23" l="1"/>
  <c r="G3" i="23"/>
  <c r="I3" i="23" s="1"/>
  <c r="H3" i="23"/>
  <c r="J3" i="23" s="1"/>
  <c r="A4" i="23" a="1"/>
  <c r="A4" i="23" s="1"/>
  <c r="A5" i="23" s="1" a="1"/>
  <c r="A5" i="23" s="1"/>
  <c r="F5" i="23" s="1"/>
  <c r="K5" i="23" s="1"/>
  <c r="F3" i="23"/>
  <c r="K3" i="23" s="1"/>
  <c r="A6" i="23" l="1" a="1"/>
  <c r="A6" i="23" s="1"/>
  <c r="H6" i="23" s="1"/>
  <c r="J6" i="23" s="1"/>
  <c r="G5" i="23"/>
  <c r="I5" i="23" s="1"/>
  <c r="H4" i="23"/>
  <c r="J4" i="23" s="1"/>
  <c r="E4" i="23"/>
  <c r="E5" i="23"/>
  <c r="H5" i="23"/>
  <c r="J5" i="23" s="1"/>
  <c r="F4" i="23"/>
  <c r="K4" i="23" s="1"/>
  <c r="G4" i="23"/>
  <c r="I4" i="23" s="1"/>
  <c r="E28" i="21"/>
  <c r="G28" i="21" s="1"/>
  <c r="C29" i="21" s="1"/>
  <c r="E29" i="21" s="1"/>
  <c r="G29" i="21" s="1"/>
  <c r="C30" i="21" s="1"/>
  <c r="E30" i="21" s="1"/>
  <c r="G30" i="21" s="1"/>
  <c r="C31" i="21" s="1"/>
  <c r="E31" i="21" s="1"/>
  <c r="G31" i="21" s="1"/>
  <c r="A7" i="23" l="1" a="1"/>
  <c r="A7" i="23" s="1"/>
  <c r="E7" i="23" s="1"/>
  <c r="G6" i="23"/>
  <c r="I6" i="23" s="1"/>
  <c r="E6" i="23"/>
  <c r="F6" i="23"/>
  <c r="K6" i="23" s="1"/>
  <c r="C42" i="21"/>
  <c r="C35" i="21"/>
  <c r="C20" i="21"/>
  <c r="F7" i="23" l="1"/>
  <c r="K7" i="23" s="1"/>
  <c r="A8" i="23" a="1"/>
  <c r="A8" i="23" s="1"/>
  <c r="G8" i="23" s="1"/>
  <c r="I8" i="23" s="1"/>
  <c r="H7" i="23"/>
  <c r="J7" i="23" s="1"/>
  <c r="G7" i="23"/>
  <c r="I7" i="23" s="1"/>
  <c r="E8" i="23" l="1"/>
  <c r="H8" i="23"/>
  <c r="J8" i="23" s="1"/>
  <c r="F8" i="23"/>
  <c r="K8" i="23" s="1"/>
  <c r="A9" i="23" a="1"/>
  <c r="A9" i="23" s="1"/>
  <c r="E9" i="23" s="1"/>
  <c r="F9" i="23" l="1"/>
  <c r="K9" i="23" s="1"/>
  <c r="H9" i="23"/>
  <c r="J9" i="23" s="1"/>
  <c r="A10" i="23" a="1"/>
  <c r="A10" i="23" s="1"/>
  <c r="A11" i="23" s="1" a="1"/>
  <c r="A11" i="23" s="1"/>
  <c r="G9" i="23"/>
  <c r="I9" i="23" s="1"/>
  <c r="E10" i="23" l="1"/>
  <c r="F10" i="23"/>
  <c r="K10" i="23" s="1"/>
  <c r="G10" i="23"/>
  <c r="I10" i="23" s="1"/>
  <c r="H10" i="23"/>
  <c r="J10" i="23" s="1"/>
  <c r="A12" i="23" a="1"/>
  <c r="A12" i="23" s="1"/>
  <c r="G12" i="23" s="1"/>
  <c r="I12" i="23" s="1"/>
  <c r="G11" i="23"/>
  <c r="I11" i="23" s="1"/>
  <c r="E11" i="23"/>
  <c r="F11" i="23"/>
  <c r="K11" i="23" s="1"/>
  <c r="H11" i="23"/>
  <c r="J11" i="23" s="1"/>
  <c r="H12" i="23" l="1"/>
  <c r="J12" i="23" s="1"/>
  <c r="A13" i="23" a="1"/>
  <c r="A13" i="23" s="1"/>
  <c r="H13" i="23" s="1"/>
  <c r="J13" i="23" s="1"/>
  <c r="F12" i="23"/>
  <c r="K12" i="23" s="1"/>
  <c r="E12" i="23"/>
  <c r="F13" i="23" l="1"/>
  <c r="K13" i="23" s="1"/>
  <c r="E13" i="23"/>
  <c r="G13" i="23"/>
  <c r="I13" i="23" s="1"/>
  <c r="A14" i="23" a="1"/>
  <c r="A14" i="23" s="1"/>
  <c r="A15" i="23" s="1" a="1"/>
  <c r="A15" i="23" s="1"/>
  <c r="F15" i="23" s="1"/>
  <c r="K15" i="23" s="1"/>
  <c r="G14" i="23" l="1"/>
  <c r="I14" i="23" s="1"/>
  <c r="H15" i="23"/>
  <c r="J15" i="23" s="1"/>
  <c r="A16" i="23" a="1"/>
  <c r="A16" i="23" s="1"/>
  <c r="E14" i="23"/>
  <c r="G15" i="23"/>
  <c r="I15" i="23" s="1"/>
  <c r="E15" i="23"/>
  <c r="H14" i="23"/>
  <c r="J14" i="23" s="1"/>
  <c r="F14" i="23"/>
  <c r="K14" i="23" s="1"/>
  <c r="E16" i="23" l="1"/>
  <c r="H16" i="23"/>
  <c r="J16" i="23" s="1"/>
  <c r="G16" i="23"/>
  <c r="I16" i="23" s="1"/>
  <c r="A17" i="23" a="1"/>
  <c r="A17" i="23" s="1"/>
  <c r="H17" i="23" s="1"/>
  <c r="J17" i="23" s="1"/>
  <c r="F16" i="23"/>
  <c r="K16" i="23" s="1"/>
  <c r="F17" i="23" l="1"/>
  <c r="K17" i="23" s="1"/>
  <c r="E17" i="23"/>
  <c r="A18" i="23" a="1"/>
  <c r="A18" i="23" s="1"/>
  <c r="G17" i="23"/>
  <c r="I17" i="23" s="1"/>
  <c r="H18" i="23" l="1"/>
  <c r="J18" i="23" s="1"/>
  <c r="G18" i="23"/>
  <c r="I18" i="23" s="1"/>
  <c r="E18" i="23"/>
  <c r="A19" i="23" a="1"/>
  <c r="A19" i="23" s="1"/>
  <c r="F18" i="23"/>
  <c r="K18" i="23" s="1"/>
  <c r="A20" i="23" l="1" a="1"/>
  <c r="A20" i="23" s="1"/>
  <c r="E19" i="23"/>
  <c r="H19" i="23"/>
  <c r="J19" i="23" s="1"/>
  <c r="F19" i="23"/>
  <c r="K19" i="23" s="1"/>
  <c r="G19" i="23"/>
  <c r="I19" i="23" s="1"/>
  <c r="A21" i="23" l="1" a="1"/>
  <c r="A21" i="23" s="1"/>
  <c r="F20" i="23"/>
  <c r="K20" i="23" s="1"/>
  <c r="G20" i="23"/>
  <c r="I20" i="23" s="1"/>
  <c r="H20" i="23"/>
  <c r="J20" i="23" s="1"/>
  <c r="E20" i="23"/>
  <c r="A22" i="23" l="1" a="1"/>
  <c r="A22" i="23" s="1"/>
  <c r="A23" i="23" s="1" a="1"/>
  <c r="A23" i="23" s="1"/>
  <c r="A24" i="23" s="1" a="1"/>
  <c r="A24" i="23" s="1"/>
  <c r="H21" i="23"/>
  <c r="J21" i="23" s="1"/>
  <c r="E21" i="23"/>
  <c r="F21" i="23"/>
  <c r="K21" i="23" s="1"/>
  <c r="G21" i="23"/>
  <c r="I21" i="23" s="1"/>
  <c r="E22" i="23" l="1"/>
  <c r="G22" i="23"/>
  <c r="I22" i="23" s="1"/>
  <c r="F22" i="23"/>
  <c r="K22" i="23" s="1"/>
  <c r="H22" i="23"/>
  <c r="J22" i="23" s="1"/>
  <c r="E23" i="23"/>
  <c r="F23" i="23"/>
  <c r="K23" i="23" s="1"/>
  <c r="H23" i="23"/>
  <c r="J23" i="23" s="1"/>
  <c r="G23" i="23"/>
  <c r="I23" i="23" s="1"/>
  <c r="A25" i="23" a="1"/>
  <c r="A25" i="23" s="1"/>
  <c r="A26" i="23" s="1" a="1"/>
  <c r="A26" i="23" s="1"/>
  <c r="H24" i="23"/>
  <c r="J24" i="23" s="1"/>
  <c r="E24" i="23"/>
  <c r="G24" i="23"/>
  <c r="I24" i="23" s="1"/>
  <c r="F24" i="23"/>
  <c r="K24" i="23" s="1"/>
  <c r="A27" i="23" l="1" a="1"/>
  <c r="A27" i="23" s="1"/>
  <c r="F27" i="23" s="1"/>
  <c r="K27" i="23" s="1"/>
  <c r="G26" i="23"/>
  <c r="I26" i="23" s="1"/>
  <c r="E26" i="23"/>
  <c r="F26" i="23"/>
  <c r="K26" i="23" s="1"/>
  <c r="H26" i="23"/>
  <c r="J26" i="23" s="1"/>
  <c r="E25" i="23"/>
  <c r="F25" i="23"/>
  <c r="K25" i="23" s="1"/>
  <c r="H25" i="23"/>
  <c r="J25" i="23" s="1"/>
  <c r="G25" i="23"/>
  <c r="I25" i="23" s="1"/>
  <c r="E27" i="23" l="1"/>
  <c r="H27" i="23"/>
  <c r="J27" i="23" s="1"/>
  <c r="G27" i="23"/>
  <c r="I27" i="23" s="1"/>
  <c r="A28" i="23" a="1"/>
  <c r="A28" i="23" s="1"/>
  <c r="F28" i="23" l="1"/>
  <c r="K28" i="23" s="1"/>
  <c r="E28" i="23"/>
  <c r="G28" i="23"/>
  <c r="I28" i="23" s="1"/>
  <c r="H28" i="23"/>
  <c r="J28" i="23" s="1"/>
  <c r="A29" i="23" a="1"/>
  <c r="A29" i="23" s="1"/>
  <c r="E29" i="23" s="1"/>
  <c r="F29" i="23" l="1"/>
  <c r="K29" i="23" s="1"/>
  <c r="G29" i="23"/>
  <c r="I29" i="23" s="1"/>
  <c r="H29" i="23"/>
  <c r="J29" i="23" s="1"/>
  <c r="A30" i="23" a="1"/>
  <c r="A30" i="23" s="1"/>
  <c r="H30" i="23" l="1"/>
  <c r="J30" i="23" s="1"/>
  <c r="A31" i="23" a="1"/>
  <c r="A31" i="23" s="1"/>
  <c r="G30" i="23"/>
  <c r="I30" i="23" s="1"/>
  <c r="E30" i="23"/>
  <c r="F30" i="23"/>
  <c r="K30" i="23" s="1"/>
  <c r="H31" i="23" l="1"/>
  <c r="J31" i="23" s="1"/>
  <c r="E31" i="23"/>
  <c r="G31" i="23"/>
  <c r="I31" i="23" s="1"/>
  <c r="F31" i="23"/>
  <c r="K31" i="23" s="1"/>
  <c r="A32" i="23" a="1"/>
  <c r="A32" i="23" s="1"/>
  <c r="G32" i="23" l="1"/>
  <c r="I32" i="23" s="1"/>
  <c r="E32" i="23"/>
  <c r="F32" i="23"/>
  <c r="K32" i="23" s="1"/>
  <c r="H32" i="23"/>
  <c r="J32" i="23" s="1"/>
  <c r="A33" i="23" a="1"/>
  <c r="A33" i="23" s="1"/>
  <c r="G33" i="23" l="1"/>
  <c r="I33" i="23" s="1"/>
  <c r="E33" i="23"/>
  <c r="F33" i="23"/>
  <c r="K33" i="23" s="1"/>
  <c r="H33" i="23"/>
  <c r="J33" i="23" s="1"/>
  <c r="A34" i="23" a="1"/>
  <c r="A34" i="23" s="1"/>
  <c r="G34" i="23" l="1"/>
  <c r="I34" i="23" s="1"/>
  <c r="F34" i="23"/>
  <c r="K34" i="23" s="1"/>
  <c r="H34" i="23"/>
  <c r="J34" i="23" s="1"/>
  <c r="E34" i="23"/>
  <c r="A35" i="23" a="1"/>
  <c r="A35" i="23" s="1"/>
  <c r="F35" i="23" l="1"/>
  <c r="K35" i="23" s="1"/>
  <c r="E35" i="23"/>
  <c r="H35" i="23"/>
  <c r="J35" i="23" s="1"/>
  <c r="G35" i="23"/>
  <c r="I35" i="23" s="1"/>
  <c r="A36" i="23" a="1"/>
  <c r="A36" i="23" s="1"/>
  <c r="E36" i="23" l="1"/>
  <c r="G36" i="23"/>
  <c r="I36" i="23" s="1"/>
  <c r="F36" i="23"/>
  <c r="K36" i="23" s="1"/>
  <c r="H36" i="23"/>
  <c r="J36" i="23" s="1"/>
  <c r="A37" i="23" a="1"/>
  <c r="A37" i="23" s="1"/>
  <c r="H37" i="23" l="1"/>
  <c r="J37" i="23" s="1"/>
  <c r="F37" i="23"/>
  <c r="K37" i="23" s="1"/>
  <c r="G37" i="23"/>
  <c r="I37" i="23" s="1"/>
  <c r="E37" i="23"/>
  <c r="A38" i="23" a="1"/>
  <c r="A38" i="23" s="1"/>
  <c r="G38" i="23" l="1"/>
  <c r="I38" i="23" s="1"/>
  <c r="H38" i="23"/>
  <c r="J38" i="23" s="1"/>
  <c r="E38" i="23"/>
  <c r="F38" i="23"/>
  <c r="K38" i="23" s="1"/>
  <c r="A39" i="23" a="1"/>
  <c r="A39" i="23" s="1"/>
  <c r="F39" i="23" l="1"/>
  <c r="K39" i="23" s="1"/>
  <c r="H39" i="23"/>
  <c r="J39" i="23" s="1"/>
  <c r="E39" i="23"/>
  <c r="G39" i="23"/>
  <c r="I39" i="23" s="1"/>
  <c r="A40" i="23" a="1"/>
  <c r="A40" i="23" s="1"/>
  <c r="E40" i="23" l="1"/>
  <c r="F40" i="23"/>
  <c r="K40" i="23" s="1"/>
  <c r="G40" i="23"/>
  <c r="I40" i="23" s="1"/>
  <c r="H40" i="23"/>
  <c r="J40" i="23" s="1"/>
  <c r="A41" i="23" a="1"/>
  <c r="A41" i="23" s="1"/>
  <c r="H41" i="23" l="1"/>
  <c r="J41" i="23" s="1"/>
  <c r="F41" i="23"/>
  <c r="K41" i="23" s="1"/>
  <c r="G41" i="23"/>
  <c r="I41" i="23" s="1"/>
  <c r="E41" i="23"/>
  <c r="A42" i="23" a="1"/>
  <c r="A42" i="23" s="1"/>
  <c r="F42" i="23" l="1"/>
  <c r="K42" i="23" s="1"/>
  <c r="G42" i="23"/>
  <c r="I42" i="23" s="1"/>
  <c r="H42" i="23"/>
  <c r="J42" i="23" s="1"/>
  <c r="E42" i="23"/>
  <c r="A43" i="23" a="1"/>
  <c r="A43" i="23" s="1"/>
  <c r="E43" i="23" l="1"/>
  <c r="F43" i="23"/>
  <c r="K43" i="23" s="1"/>
  <c r="G43" i="23"/>
  <c r="I43" i="23" s="1"/>
  <c r="H43" i="23"/>
  <c r="J43" i="23" s="1"/>
  <c r="A44" i="23" a="1"/>
  <c r="A44" i="23" s="1"/>
  <c r="H44" i="23" l="1"/>
  <c r="J44" i="23" s="1"/>
  <c r="E44" i="23"/>
  <c r="F44" i="23"/>
  <c r="K44" i="23" s="1"/>
  <c r="G44" i="23"/>
  <c r="I44" i="23" s="1"/>
  <c r="A45" i="23" a="1"/>
  <c r="A45" i="23" s="1"/>
  <c r="H45" i="23" l="1"/>
  <c r="J45" i="23" s="1"/>
  <c r="E45" i="23"/>
  <c r="F45" i="23"/>
  <c r="K45" i="23" s="1"/>
  <c r="G45" i="23"/>
  <c r="I45" i="23" s="1"/>
  <c r="A46" i="23" a="1"/>
  <c r="A46" i="23" s="1"/>
  <c r="G46" i="23" l="1"/>
  <c r="I46" i="23" s="1"/>
  <c r="H46" i="23"/>
  <c r="J46" i="23" s="1"/>
  <c r="E46" i="23"/>
  <c r="F46" i="23"/>
  <c r="K46" i="23" s="1"/>
  <c r="A47" i="23" a="1"/>
  <c r="A47" i="23" s="1"/>
  <c r="F47" i="23" l="1"/>
  <c r="K47" i="23" s="1"/>
  <c r="E47" i="23"/>
  <c r="G47" i="23"/>
  <c r="I47" i="23" s="1"/>
  <c r="H47" i="23"/>
  <c r="J47" i="23" s="1"/>
  <c r="A48" i="23" a="1"/>
  <c r="A48" i="23" s="1"/>
  <c r="E48" i="23" l="1"/>
  <c r="H48" i="23"/>
  <c r="J48" i="23" s="1"/>
  <c r="F48" i="23"/>
  <c r="K48" i="23" s="1"/>
  <c r="G48" i="23"/>
  <c r="I48" i="23" s="1"/>
  <c r="A49" i="23" a="1"/>
  <c r="A49" i="23" s="1"/>
  <c r="E49" i="23" l="1"/>
  <c r="F49" i="23"/>
  <c r="K49" i="23" s="1"/>
  <c r="G49" i="23"/>
  <c r="I49" i="23" s="1"/>
  <c r="H49" i="23"/>
  <c r="J49" i="23" s="1"/>
  <c r="A50" i="23" a="1"/>
  <c r="A50" i="23" s="1"/>
  <c r="G50" i="23" l="1"/>
  <c r="I50" i="23" s="1"/>
  <c r="H50" i="23"/>
  <c r="J50" i="23" s="1"/>
  <c r="E50" i="23"/>
  <c r="F50" i="23"/>
  <c r="K50" i="23" s="1"/>
</calcChain>
</file>

<file path=xl/comments1.xml><?xml version="1.0" encoding="utf-8"?>
<comments xmlns="http://schemas.openxmlformats.org/spreadsheetml/2006/main">
  <authors>
    <author>RCUK Guidance</author>
  </authors>
  <commentList>
    <comment ref="A4" authorId="0" shapeId="0">
      <text>
        <r>
          <rPr>
            <b/>
            <sz val="9"/>
            <color indexed="81"/>
            <rFont val="Tahoma"/>
            <family val="2"/>
          </rPr>
          <t>Guidance:</t>
        </r>
        <r>
          <rPr>
            <sz val="9"/>
            <color indexed="81"/>
            <rFont val="Tahoma"/>
            <family val="2"/>
          </rPr>
          <t xml:space="preserve">
Date on which the resource has been accepted for publication with all substantive changes made. Use most accurate date available, whether that is day (e.g. 2017-01-01), month (e.g. 2017-01), or year (e.g. 2017).</t>
        </r>
      </text>
    </comment>
    <comment ref="B4" authorId="0" shapeId="0">
      <text>
        <r>
          <rPr>
            <b/>
            <sz val="9"/>
            <color indexed="81"/>
            <rFont val="Tahoma"/>
            <family val="2"/>
          </rPr>
          <t>Guidance:</t>
        </r>
        <r>
          <rPr>
            <sz val="9"/>
            <color indexed="81"/>
            <rFont val="Tahoma"/>
            <family val="2"/>
          </rPr>
          <t xml:space="preserve">
PubMed unique identifier.</t>
        </r>
      </text>
    </comment>
    <comment ref="C4" authorId="0" shapeId="0">
      <text>
        <r>
          <rPr>
            <b/>
            <sz val="9"/>
            <color indexed="81"/>
            <rFont val="Tahoma"/>
            <family val="2"/>
          </rPr>
          <t>Guidance:</t>
        </r>
        <r>
          <rPr>
            <sz val="9"/>
            <color indexed="81"/>
            <rFont val="Tahoma"/>
            <family val="2"/>
          </rPr>
          <t xml:space="preserve">
The Digital Object Identifier.</t>
        </r>
      </text>
    </comment>
    <comment ref="D4" authorId="0" shapeId="0">
      <text>
        <r>
          <rPr>
            <b/>
            <sz val="9"/>
            <color indexed="81"/>
            <rFont val="Tahoma"/>
            <family val="2"/>
          </rPr>
          <t>Guidance:</t>
        </r>
        <r>
          <rPr>
            <sz val="9"/>
            <color indexed="81"/>
            <rFont val="Tahoma"/>
            <family val="2"/>
          </rPr>
          <t xml:space="preserve">
The name of the organisation making an article available. </t>
        </r>
        <r>
          <rPr>
            <b/>
            <sz val="9"/>
            <color indexed="81"/>
            <rFont val="Tahoma"/>
            <family val="2"/>
          </rPr>
          <t>Complete if no DOI or PMID is provided.</t>
        </r>
      </text>
    </comment>
    <comment ref="E4" authorId="0" shapeId="0">
      <text>
        <r>
          <rPr>
            <b/>
            <sz val="9"/>
            <color indexed="81"/>
            <rFont val="Tahoma"/>
            <family val="2"/>
          </rPr>
          <t>Guidance:</t>
        </r>
        <r>
          <rPr>
            <sz val="9"/>
            <color indexed="81"/>
            <rFont val="Tahoma"/>
            <family val="2"/>
          </rPr>
          <t xml:space="preserve">
Title of the work that the item is contained within: if it is not a journal but a book or conference proceeding, use the title of that instead. </t>
        </r>
        <r>
          <rPr>
            <b/>
            <sz val="9"/>
            <color indexed="81"/>
            <rFont val="Tahoma"/>
            <family val="2"/>
          </rPr>
          <t>Complete if no DOI or PMID is provided.</t>
        </r>
      </text>
    </comment>
    <comment ref="F4" authorId="0" shapeId="0">
      <text>
        <r>
          <rPr>
            <b/>
            <sz val="9"/>
            <color indexed="81"/>
            <rFont val="Tahoma"/>
            <family val="2"/>
          </rPr>
          <t>Guidance:</t>
        </r>
        <r>
          <rPr>
            <sz val="9"/>
            <color indexed="81"/>
            <rFont val="Tahoma"/>
            <family val="2"/>
          </rPr>
          <t xml:space="preserve">
The International Standard Serial Number. E-ISSN is preferred. Use ISBN if applicable. </t>
        </r>
        <r>
          <rPr>
            <b/>
            <sz val="9"/>
            <color indexed="81"/>
            <rFont val="Tahoma"/>
            <family val="2"/>
          </rPr>
          <t>Complete if no PMID or DOI is provided.</t>
        </r>
      </text>
    </comment>
    <comment ref="G4" authorId="0" shapeId="0">
      <text>
        <r>
          <rPr>
            <b/>
            <sz val="9"/>
            <color indexed="81"/>
            <rFont val="Tahoma"/>
            <family val="2"/>
          </rPr>
          <t xml:space="preserve"> Guidance:</t>
        </r>
        <r>
          <rPr>
            <sz val="9"/>
            <color indexed="81"/>
            <rFont val="Tahoma"/>
            <family val="2"/>
          </rPr>
          <t xml:space="preserve">
Select what kind of publication the item is published in from the drop-down list.</t>
        </r>
        <r>
          <rPr>
            <b/>
            <sz val="9"/>
            <color indexed="81"/>
            <rFont val="Tahoma"/>
            <family val="2"/>
          </rPr>
          <t xml:space="preserve"> Complete if no DOI or PMID is provided.</t>
        </r>
      </text>
    </comment>
    <comment ref="H4" authorId="0" shapeId="0">
      <text>
        <r>
          <rPr>
            <b/>
            <sz val="9"/>
            <color indexed="81"/>
            <rFont val="Tahoma"/>
            <family val="2"/>
          </rPr>
          <t>Guidance:</t>
        </r>
        <r>
          <rPr>
            <sz val="9"/>
            <color indexed="81"/>
            <rFont val="Tahoma"/>
            <family val="2"/>
          </rPr>
          <t xml:space="preserve">
Title of item, i.e. title of journal article, book chapter, conference paper etc.</t>
        </r>
      </text>
    </comment>
    <comment ref="I4" authorId="0" shapeId="0">
      <text>
        <r>
          <rPr>
            <b/>
            <sz val="9"/>
            <color indexed="81"/>
            <rFont val="Tahoma"/>
            <family val="2"/>
          </rPr>
          <t>Guidance:</t>
        </r>
        <r>
          <rPr>
            <sz val="9"/>
            <color indexed="81"/>
            <rFont val="Tahoma"/>
            <family val="2"/>
          </rPr>
          <t xml:space="preserve">
The date of earliest online availability. Use most accurate date available, whether that is day (e.g. 2017-01-01), month (e.g. 2017-01), or year (e.g. 2017).</t>
        </r>
      </text>
    </comment>
    <comment ref="J4" authorId="0" shapeId="0">
      <text>
        <r>
          <rPr>
            <b/>
            <sz val="9"/>
            <color indexed="81"/>
            <rFont val="Tahoma"/>
            <family val="2"/>
          </rPr>
          <t>Guidance:</t>
        </r>
        <r>
          <rPr>
            <sz val="9"/>
            <color indexed="81"/>
            <rFont val="Tahoma"/>
            <family val="2"/>
          </rPr>
          <t xml:space="preserve">
Select only from the </t>
        </r>
        <r>
          <rPr>
            <b/>
            <sz val="9"/>
            <color indexed="81"/>
            <rFont val="Tahoma"/>
            <family val="2"/>
          </rPr>
          <t>constrained</t>
        </r>
        <r>
          <rPr>
            <sz val="9"/>
            <color indexed="81"/>
            <rFont val="Tahoma"/>
            <family val="2"/>
          </rPr>
          <t xml:space="preserve"> </t>
        </r>
        <r>
          <rPr>
            <b/>
            <sz val="9"/>
            <color indexed="81"/>
            <rFont val="Tahoma"/>
            <family val="2"/>
          </rPr>
          <t>drop-down list</t>
        </r>
        <r>
          <rPr>
            <sz val="9"/>
            <color indexed="81"/>
            <rFont val="Tahoma"/>
            <family val="2"/>
          </rPr>
          <t>. State the source of funding to pay the APC: RCUK, COAF, Institutional, or Other. Explain any complications in the 'Notes' field. If there is more than one funder of the APC, state these in the following two columns.</t>
        </r>
      </text>
    </comment>
    <comment ref="K4" authorId="0" shapeId="0">
      <text>
        <r>
          <rPr>
            <b/>
            <sz val="9"/>
            <color indexed="81"/>
            <rFont val="Tahoma"/>
            <family val="2"/>
          </rPr>
          <t>Guidance:</t>
        </r>
        <r>
          <rPr>
            <sz val="9"/>
            <color indexed="81"/>
            <rFont val="Tahoma"/>
            <family val="2"/>
          </rPr>
          <t xml:space="preserve">
Complete if there is more than one fund that the APC is paid from. </t>
        </r>
        <r>
          <rPr>
            <b/>
            <sz val="9"/>
            <color indexed="81"/>
            <rFont val="Tahoma"/>
            <family val="2"/>
          </rPr>
          <t>Select only from the constrained drop-down list</t>
        </r>
      </text>
    </comment>
    <comment ref="L4" authorId="0" shapeId="0">
      <text>
        <r>
          <rPr>
            <b/>
            <sz val="9"/>
            <color indexed="81"/>
            <rFont val="Tahoma"/>
            <family val="2"/>
          </rPr>
          <t>Guidance:</t>
        </r>
        <r>
          <rPr>
            <sz val="9"/>
            <color indexed="81"/>
            <rFont val="Tahoma"/>
            <family val="2"/>
          </rPr>
          <t xml:space="preserve">
Complete if there are more than two funds that the APC is paid from.</t>
        </r>
        <r>
          <rPr>
            <b/>
            <sz val="9"/>
            <color indexed="81"/>
            <rFont val="Tahoma"/>
            <family val="2"/>
          </rPr>
          <t xml:space="preserve"> Select only from the constrained drop-down list</t>
        </r>
      </text>
    </comment>
    <comment ref="M4" authorId="0" shapeId="0">
      <text>
        <r>
          <rPr>
            <b/>
            <sz val="9"/>
            <color indexed="81"/>
            <rFont val="Tahoma"/>
            <family val="2"/>
          </rPr>
          <t>Guidance:</t>
        </r>
        <r>
          <rPr>
            <sz val="9"/>
            <color indexed="81"/>
            <rFont val="Tahoma"/>
            <family val="2"/>
          </rPr>
          <t xml:space="preserve">
</t>
        </r>
        <r>
          <rPr>
            <b/>
            <sz val="9"/>
            <color indexed="81"/>
            <rFont val="Tahoma"/>
            <family val="2"/>
          </rPr>
          <t>Select only from the constrained drop-down list.</t>
        </r>
        <r>
          <rPr>
            <sz val="9"/>
            <color indexed="81"/>
            <rFont val="Tahoma"/>
            <family val="2"/>
          </rPr>
          <t xml:space="preserve"> This may differ from the 'Fund that APC is paid from' field. Explain any complications in the 'Notes' field.  This field is optional when reporting to Jisc.</t>
        </r>
      </text>
    </comment>
    <comment ref="N4" authorId="0" shapeId="0">
      <text>
        <r>
          <rPr>
            <b/>
            <sz val="9"/>
            <color indexed="81"/>
            <rFont val="Tahoma"/>
            <family val="2"/>
          </rPr>
          <t>Guidance:</t>
        </r>
        <r>
          <rPr>
            <sz val="9"/>
            <color indexed="81"/>
            <rFont val="Tahoma"/>
            <family val="2"/>
          </rPr>
          <t xml:space="preserve">
Grant ID for first funder (column M). This field is optional if reporting to Jisc.</t>
        </r>
      </text>
    </comment>
    <comment ref="O4" authorId="0" shapeId="0">
      <text>
        <r>
          <rPr>
            <b/>
            <sz val="9"/>
            <color indexed="81"/>
            <rFont val="Tahoma"/>
            <family val="2"/>
          </rPr>
          <t>Guidance:</t>
        </r>
        <r>
          <rPr>
            <sz val="9"/>
            <color indexed="81"/>
            <rFont val="Tahoma"/>
            <family val="2"/>
          </rPr>
          <t xml:space="preserve">
The funder of the research - complete if there is more than one known funder. </t>
        </r>
        <r>
          <rPr>
            <b/>
            <sz val="9"/>
            <color indexed="81"/>
            <rFont val="Tahoma"/>
            <family val="2"/>
          </rPr>
          <t xml:space="preserve">Select only from the constrained drop-down list. </t>
        </r>
      </text>
    </comment>
    <comment ref="P4" authorId="0" shapeId="0">
      <text>
        <r>
          <rPr>
            <b/>
            <sz val="9"/>
            <color indexed="81"/>
            <rFont val="Tahoma"/>
            <family val="2"/>
          </rPr>
          <t>Guidance:</t>
        </r>
        <r>
          <rPr>
            <sz val="9"/>
            <color indexed="81"/>
            <rFont val="Tahoma"/>
            <family val="2"/>
          </rPr>
          <t xml:space="preserve">
Grant ID for second funder (column O).</t>
        </r>
      </text>
    </comment>
    <comment ref="Q4" authorId="0" shapeId="0">
      <text>
        <r>
          <rPr>
            <b/>
            <sz val="9"/>
            <color indexed="81"/>
            <rFont val="Tahoma"/>
            <family val="2"/>
          </rPr>
          <t>Guidance:</t>
        </r>
        <r>
          <rPr>
            <sz val="9"/>
            <color indexed="81"/>
            <rFont val="Tahoma"/>
            <family val="2"/>
          </rPr>
          <t xml:space="preserve">
The funder of the research - complete if there are more than two known funders.  </t>
        </r>
        <r>
          <rPr>
            <b/>
            <sz val="9"/>
            <color indexed="81"/>
            <rFont val="Tahoma"/>
            <family val="2"/>
          </rPr>
          <t>Select only from the constrained drop-down list.</t>
        </r>
        <r>
          <rPr>
            <sz val="9"/>
            <color indexed="81"/>
            <rFont val="Tahoma"/>
            <family val="2"/>
          </rPr>
          <t xml:space="preserve"> For any additional funders please add after "Notes" column.</t>
        </r>
      </text>
    </comment>
    <comment ref="R4" authorId="0" shapeId="0">
      <text>
        <r>
          <rPr>
            <b/>
            <sz val="9"/>
            <color indexed="81"/>
            <rFont val="Tahoma"/>
            <family val="2"/>
          </rPr>
          <t>Guidance:</t>
        </r>
        <r>
          <rPr>
            <sz val="9"/>
            <color indexed="81"/>
            <rFont val="Tahoma"/>
            <family val="2"/>
          </rPr>
          <t xml:space="preserve">
Grant ID for third funder (column Q).</t>
        </r>
      </text>
    </comment>
    <comment ref="S4" authorId="0" shapeId="0">
      <text>
        <r>
          <rPr>
            <b/>
            <sz val="9"/>
            <color indexed="81"/>
            <rFont val="Tahoma"/>
            <family val="2"/>
          </rPr>
          <t>Guidance:</t>
        </r>
        <r>
          <rPr>
            <sz val="9"/>
            <color indexed="81"/>
            <rFont val="Tahoma"/>
            <family val="2"/>
          </rPr>
          <t xml:space="preserve">
The date that payment leaves the institution's account. Use most accurate date available, whether that is day (e.g. 2017-01-01), month (e.g. 2017-01), or year (e.g. 2017).</t>
        </r>
      </text>
    </comment>
    <comment ref="T4" authorId="0" shapeId="0">
      <text>
        <r>
          <rPr>
            <b/>
            <sz val="9"/>
            <color indexed="81"/>
            <rFont val="Tahoma"/>
            <family val="2"/>
          </rPr>
          <t>Guidance:</t>
        </r>
        <r>
          <rPr>
            <sz val="9"/>
            <color indexed="81"/>
            <rFont val="Tahoma"/>
            <family val="2"/>
          </rPr>
          <t xml:space="preserve">
The amount that was paid for the APC, in the currency it was paid in, excluding VAT (where possible).</t>
        </r>
      </text>
    </comment>
    <comment ref="U4" authorId="0" shapeId="0">
      <text>
        <r>
          <rPr>
            <b/>
            <sz val="9"/>
            <color indexed="81"/>
            <rFont val="Tahoma"/>
            <family val="2"/>
          </rPr>
          <t>Guidance:</t>
        </r>
        <r>
          <rPr>
            <sz val="9"/>
            <color indexed="81"/>
            <rFont val="Tahoma"/>
            <family val="2"/>
          </rPr>
          <t xml:space="preserve">
Currency that the APC was originally paid in e.g. GBP, USD, EUR.</t>
        </r>
      </text>
    </comment>
    <comment ref="V4" authorId="0" shapeId="0">
      <text>
        <r>
          <rPr>
            <b/>
            <sz val="9"/>
            <color indexed="81"/>
            <rFont val="Tahoma"/>
            <family val="2"/>
          </rPr>
          <t>Guidance:</t>
        </r>
        <r>
          <rPr>
            <sz val="9"/>
            <color indexed="81"/>
            <rFont val="Tahoma"/>
            <family val="2"/>
          </rPr>
          <t xml:space="preserve">
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r>
      </text>
    </comment>
    <comment ref="W4" authorId="0" shapeId="0">
      <text>
        <r>
          <rPr>
            <b/>
            <sz val="9"/>
            <color indexed="81"/>
            <rFont val="Tahoma"/>
            <family val="2"/>
          </rPr>
          <t>Guidance:</t>
        </r>
        <r>
          <rPr>
            <sz val="9"/>
            <color indexed="81"/>
            <rFont val="Tahoma"/>
            <family val="2"/>
          </rPr>
          <t xml:space="preserve">
The total of any additional costs charged by the publisher e.g. page and colour charges. This does not include transaction fees such as bank charges (these should be added to "Other OA costs" under section E of "RCUK Compliance tab") . Use the 'Notes' field for details.</t>
        </r>
      </text>
    </comment>
    <comment ref="X4" authorId="0" shapeId="0">
      <text>
        <r>
          <rPr>
            <b/>
            <sz val="9"/>
            <color indexed="81"/>
            <rFont val="Tahoma"/>
            <family val="2"/>
          </rPr>
          <t>Guidance:</t>
        </r>
        <r>
          <rPr>
            <sz val="9"/>
            <color indexed="81"/>
            <rFont val="Tahoma"/>
            <family val="2"/>
          </rPr>
          <t xml:space="preserve">
</t>
        </r>
        <r>
          <rPr>
            <b/>
            <sz val="9"/>
            <color indexed="81"/>
            <rFont val="Tahoma"/>
            <family val="2"/>
          </rPr>
          <t>Where possible, select from drop-down list.</t>
        </r>
        <r>
          <rPr>
            <sz val="9"/>
            <color indexed="81"/>
            <rFont val="Tahoma"/>
            <family val="2"/>
          </rPr>
          <t xml:space="preserve"> Specify whether there was a discount on the APC that was paid to a publisher, including instances where the institution has a pre-payment or membership agreement with the publisher. Please then fill in details about the deal in the "Discounts, memberships and pre-payments" tab.</t>
        </r>
      </text>
    </comment>
    <comment ref="Y4" authorId="0" shapeId="0">
      <text>
        <r>
          <rPr>
            <b/>
            <sz val="9"/>
            <color indexed="81"/>
            <rFont val="Tahoma"/>
            <family val="2"/>
          </rPr>
          <t>Guidance:</t>
        </r>
        <r>
          <rPr>
            <sz val="9"/>
            <color indexed="81"/>
            <rFont val="Tahoma"/>
            <family val="2"/>
          </rPr>
          <t xml:space="preserve">
Mandatory only for publications funded by COAF.</t>
        </r>
      </text>
    </comment>
    <comment ref="Z4" authorId="0" shapeId="0">
      <text>
        <r>
          <rPr>
            <b/>
            <sz val="9"/>
            <color indexed="81"/>
            <rFont val="Tahoma"/>
            <family val="2"/>
          </rPr>
          <t>Guidance:</t>
        </r>
        <r>
          <rPr>
            <sz val="9"/>
            <color indexed="81"/>
            <rFont val="Tahoma"/>
            <family val="2"/>
          </rPr>
          <t xml:space="preserve">
Mandatory only for publications funded by RCUK.</t>
        </r>
      </text>
    </comment>
    <comment ref="AA4" authorId="0" shapeId="0">
      <text>
        <r>
          <rPr>
            <b/>
            <sz val="9"/>
            <color indexed="81"/>
            <rFont val="Tahoma"/>
            <family val="2"/>
          </rPr>
          <t>Guidance:</t>
        </r>
        <r>
          <rPr>
            <sz val="9"/>
            <color indexed="81"/>
            <rFont val="Tahoma"/>
            <family val="2"/>
          </rPr>
          <t xml:space="preserve">
</t>
        </r>
        <r>
          <rPr>
            <b/>
            <sz val="9"/>
            <color indexed="81"/>
            <rFont val="Tahoma"/>
            <family val="2"/>
          </rPr>
          <t>Select from drop-down list.</t>
        </r>
        <r>
          <rPr>
            <sz val="9"/>
            <color indexed="81"/>
            <rFont val="Tahoma"/>
            <family val="2"/>
          </rPr>
          <t xml:space="preserve"> Specify the licence the article has been published under.</t>
        </r>
      </text>
    </comment>
    <comment ref="AB4" authorId="0" shapeId="0">
      <text>
        <r>
          <rPr>
            <b/>
            <sz val="9"/>
            <color indexed="81"/>
            <rFont val="Tahoma"/>
            <family val="2"/>
          </rPr>
          <t>Guidance:</t>
        </r>
        <r>
          <rPr>
            <sz val="9"/>
            <color indexed="81"/>
            <rFont val="Tahoma"/>
            <family val="2"/>
          </rPr>
          <t xml:space="preserve">
Free text field. This can include notes which clarify things for internal institutional purposes as well as notes to explain any context needed for external viewers.</t>
        </r>
      </text>
    </comment>
  </commentList>
</comments>
</file>

<file path=xl/sharedStrings.xml><?xml version="1.0" encoding="utf-8"?>
<sst xmlns="http://schemas.openxmlformats.org/spreadsheetml/2006/main" count="4051" uniqueCount="1421">
  <si>
    <t>This spreadsheet and all data contained within it are published under a Creative Commons CC0 license.</t>
  </si>
  <si>
    <t>Internal institutional data</t>
  </si>
  <si>
    <t>Bibliographic data</t>
  </si>
  <si>
    <t>PubMed ID</t>
  </si>
  <si>
    <t>DOI</t>
  </si>
  <si>
    <t>Publisher</t>
  </si>
  <si>
    <t>Journal</t>
  </si>
  <si>
    <t>ISSN</t>
  </si>
  <si>
    <t>Type of publication</t>
  </si>
  <si>
    <t>Article title</t>
  </si>
  <si>
    <t>Title of item, i.e. title of journal article, book chapter, conference paper etc.</t>
  </si>
  <si>
    <t>Date of publication</t>
  </si>
  <si>
    <t>Funding data</t>
  </si>
  <si>
    <t>Fund that APC is paid from (1)</t>
  </si>
  <si>
    <t>Fund that APC is paid from (2)</t>
  </si>
  <si>
    <t>Complete if there is more than one fund that the APC is paid from.</t>
  </si>
  <si>
    <t>Fund that APC is paid from (3)</t>
  </si>
  <si>
    <t>Complete if there are more than two funds that the APC is paid from.</t>
  </si>
  <si>
    <t>Funder of research (1)</t>
  </si>
  <si>
    <t>Funder of research (2)</t>
  </si>
  <si>
    <t>Funder of research (3)</t>
  </si>
  <si>
    <t>APC data</t>
  </si>
  <si>
    <t>Date of APC payment</t>
  </si>
  <si>
    <t>Currency of APC</t>
  </si>
  <si>
    <t>Discounts, memberships &amp; pre-payment agreements</t>
  </si>
  <si>
    <t>Amount of APC charged to COAF grant (include VAT if charged)</t>
  </si>
  <si>
    <t>License data</t>
  </si>
  <si>
    <t>Notes</t>
  </si>
  <si>
    <t>APC paid (£) including VAT if charged</t>
  </si>
  <si>
    <t>Licence</t>
  </si>
  <si>
    <t>RCUK</t>
  </si>
  <si>
    <t>COAF</t>
  </si>
  <si>
    <t>NERC</t>
  </si>
  <si>
    <t>British Heart Foundation</t>
  </si>
  <si>
    <t>EUR</t>
  </si>
  <si>
    <t>None</t>
  </si>
  <si>
    <t>Conference Paper/Proceeding/Abstract</t>
  </si>
  <si>
    <t>Institutional</t>
  </si>
  <si>
    <t>GBP</t>
  </si>
  <si>
    <t>Wellcome Trust</t>
  </si>
  <si>
    <t>Select from drop-down list. State the source of funding to pay the APC: RCUK, COAF, Institutional, or Other. Explain any complications in the 'Notes' field. If there is more than one funder of the APC, state these in the following two columns.</t>
  </si>
  <si>
    <t>CC BY</t>
  </si>
  <si>
    <t>CC BY-NC</t>
  </si>
  <si>
    <t>APC paid (actual currency) excluding VAT</t>
  </si>
  <si>
    <t>Additional publication costs (£)</t>
  </si>
  <si>
    <t>To the extent possible under law, Jisc and the higher education institution completing this template have waived all copyright and related or neighboring rights to this work.</t>
  </si>
  <si>
    <t>Grant ID (1)</t>
  </si>
  <si>
    <t>Grant ID (2)</t>
  </si>
  <si>
    <t>Grant ID (3)</t>
  </si>
  <si>
    <t>Amount of APC charged to RCUK OA fund (include VAT if charged)</t>
  </si>
  <si>
    <t xml:space="preserve"> </t>
  </si>
  <si>
    <t>rioxxterms:version_of_record</t>
  </si>
  <si>
    <t>dc:publisher</t>
  </si>
  <si>
    <t>dc:title</t>
  </si>
  <si>
    <t>rioxxterms:publication_date</t>
  </si>
  <si>
    <t>rioxxterms:project</t>
  </si>
  <si>
    <t>ali:license_ref</t>
  </si>
  <si>
    <t>dc:source</t>
  </si>
  <si>
    <t>The Digital Object Identifier.</t>
  </si>
  <si>
    <t>Select from drop-down list. Specify the licence the article has been published under.</t>
  </si>
  <si>
    <t>The total of any additional costs charged by the publisher e.g. page and colour charges. This does not include transaction fees such as bank charges. Use the 'Notes' field for details.</t>
  </si>
  <si>
    <t>The funder of the research. Complete if there is more than one funder.</t>
  </si>
  <si>
    <t>The funder of the research. Complete if there are more than two funders.</t>
  </si>
  <si>
    <t>Compliance based on actual publications data</t>
  </si>
  <si>
    <t>Number</t>
  </si>
  <si>
    <t>Total publications arising from research council funding</t>
  </si>
  <si>
    <t>Number of gold compliant publications</t>
  </si>
  <si>
    <t>Number of green compliant publications</t>
  </si>
  <si>
    <t>Overall compliance</t>
  </si>
  <si>
    <t>Compliance based on estimates of publication numbers</t>
  </si>
  <si>
    <t>Percent</t>
  </si>
  <si>
    <t>Proportion of compliance delivered through the gold route</t>
  </si>
  <si>
    <t>Proportion of compliance delivered through the green route</t>
  </si>
  <si>
    <t xml:space="preserve">Estimate of overall compliance </t>
  </si>
  <si>
    <t>OA block grant summary information</t>
  </si>
  <si>
    <t>OA grant brought forward</t>
  </si>
  <si>
    <t>OA grant received</t>
  </si>
  <si>
    <t>OA Grant available</t>
  </si>
  <si>
    <t>OA grant spent</t>
  </si>
  <si>
    <t>OA grant carried forward</t>
  </si>
  <si>
    <t>OA operations/APC processing</t>
  </si>
  <si>
    <t>Amount</t>
  </si>
  <si>
    <t>Staff costs</t>
  </si>
  <si>
    <t>Non-staff costs</t>
  </si>
  <si>
    <t>Total OA operations/APC processing</t>
  </si>
  <si>
    <t>Other - details-1</t>
  </si>
  <si>
    <t>Other - details-2</t>
  </si>
  <si>
    <t>Total of non-publisher spend</t>
  </si>
  <si>
    <t>Mandatory only for publications funded by COAF.</t>
  </si>
  <si>
    <t>https://www.jisc-collections.ac.uk/Jisc-Monitor/APC-data-collection/</t>
  </si>
  <si>
    <t>An FAQ can be found here:</t>
  </si>
  <si>
    <t>For full details visit the Jisc Collections website, where the template can be downloaded:</t>
  </si>
  <si>
    <t>Introduction to the template</t>
  </si>
  <si>
    <t>Provide short statement on how implementation of RCUK OA policy is progressing.</t>
  </si>
  <si>
    <t>Compliance summary - no data</t>
  </si>
  <si>
    <t>https://www.jisc-collections.ac.uk/Jisc-Monitor/APC-data-collection/Jisc-APC-template-FAQ/</t>
  </si>
  <si>
    <t>Equivalent RIOXX field</t>
  </si>
  <si>
    <t>Equivalent CASRAI field</t>
  </si>
  <si>
    <t>Free text field. This can include notes which clarify things for internal institutional purposes as well as notes to explain any context needed for external viewers.</t>
  </si>
  <si>
    <t>Definitions of metadata fields</t>
  </si>
  <si>
    <t>A</t>
  </si>
  <si>
    <t>B</t>
  </si>
  <si>
    <t>C</t>
  </si>
  <si>
    <t>D</t>
  </si>
  <si>
    <t>E</t>
  </si>
  <si>
    <t>http://dictionary.casrai.org/Internal_OA_Cost_Application/External_Notes</t>
  </si>
  <si>
    <t>http://dictionary.casrai.org/Journal_Article/DOI</t>
  </si>
  <si>
    <t>http://dictionary.casrai.org/Journal_Article/ISSN</t>
  </si>
  <si>
    <t>http://dictionary.casrai.org/Journal_Article/Publisher_Name</t>
  </si>
  <si>
    <t>http://dictionary.casrai.org/Journal_Article/Journal</t>
  </si>
  <si>
    <t>http://dictionary.casrai.org/Journal_Article/Article_Title</t>
  </si>
  <si>
    <t>http://dictionary.casrai.org/Journal_Article/Publication_Date</t>
  </si>
  <si>
    <t>http://dictionary.casrai.org/APC_Payment/Licence_Type</t>
  </si>
  <si>
    <t>http://dictionary.casrai.org/APC_Payment/Date</t>
  </si>
  <si>
    <t>http://dictionary.casrai.org/APC_Payment/Currency</t>
  </si>
  <si>
    <t>http://dictionary.casrai.org/APC_Payment/Amount_Paid</t>
  </si>
  <si>
    <t>http://dictionary.casrai.org/APC_Payment/Source_Fund(s)</t>
  </si>
  <si>
    <t>It is recommended that institutions archive the spreadsheets or CSVs that they release in an online research repository, such as figshare or their own institutional repository. Jisc Collections can do this on behalf of institutions if they wish. Please contact jisc.apc@jisc.ac.uk for further information.</t>
  </si>
  <si>
    <t>Other - details-7</t>
  </si>
  <si>
    <t>Other - details-6</t>
  </si>
  <si>
    <t>Other - details-5</t>
  </si>
  <si>
    <t>Other - details-4</t>
  </si>
  <si>
    <t>Other - details-3</t>
  </si>
  <si>
    <t xml:space="preserve">Other OA costs     </t>
  </si>
  <si>
    <t>Sum of 'Other - details' below</t>
  </si>
  <si>
    <t>E   Comments</t>
  </si>
  <si>
    <t>Summary information on open access spend</t>
  </si>
  <si>
    <r>
      <rPr>
        <b/>
        <sz val="11"/>
        <rFont val="Calibri"/>
        <family val="2"/>
        <scheme val="minor"/>
      </rPr>
      <t xml:space="preserve">Actual </t>
    </r>
    <r>
      <rPr>
        <sz val="11"/>
        <rFont val="Calibri"/>
        <family val="2"/>
        <scheme val="minor"/>
      </rPr>
      <t>Year 1 spend (April 2013 - March 2014)</t>
    </r>
  </si>
  <si>
    <r>
      <rPr>
        <b/>
        <sz val="11"/>
        <rFont val="Calibri"/>
        <family val="2"/>
        <scheme val="minor"/>
      </rPr>
      <t>Actual</t>
    </r>
    <r>
      <rPr>
        <sz val="11"/>
        <rFont val="Calibri"/>
        <family val="2"/>
        <scheme val="minor"/>
      </rPr>
      <t xml:space="preserve"> Year 2 spend (April 2014 - March 2015)</t>
    </r>
  </si>
  <si>
    <r>
      <rPr>
        <b/>
        <sz val="11"/>
        <rFont val="Calibri"/>
        <family val="2"/>
        <scheme val="minor"/>
      </rPr>
      <t xml:space="preserve">Actual </t>
    </r>
    <r>
      <rPr>
        <sz val="11"/>
        <rFont val="Calibri"/>
        <family val="2"/>
        <scheme val="minor"/>
      </rPr>
      <t>Year 3 spend (April 2015 - March 2016)</t>
    </r>
  </si>
  <si>
    <t>Estimated spend in Year 5 (April 2017 - March 2018)</t>
  </si>
  <si>
    <t>The date of earliest online availability. Use most accurate date available, whether that is day (e.g. 2017-01-01), month (e.g. 2017-01), or year (e.g. 2017).</t>
  </si>
  <si>
    <t>Currency that the APC was originally paid in e.g. GBP, USD, EUR.</t>
  </si>
  <si>
    <t>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</si>
  <si>
    <t>Select from drop-down list. Specify whether there was a discount on the APC that was paid to a publisher, including instances where the institution has a pre-payment or membership agreement with the publisher.</t>
  </si>
  <si>
    <t>Mandatory only for publications funded by RCUK.</t>
  </si>
  <si>
    <t>Date of acceptance</t>
  </si>
  <si>
    <t>Date on which the resource has been accepted for publication with all substantive changes made. Use most accurate date available, whether that is day (e.g. 2017-01-01), month (e.g. 2017-01), or year (e.g. 2017).</t>
  </si>
  <si>
    <t>dcterms:dateAccepted</t>
  </si>
  <si>
    <t>http://dictionary.casrai.org/Journal_Article/Final_Acceptance_Date</t>
  </si>
  <si>
    <t>PubMed unique identifier.</t>
  </si>
  <si>
    <t xml:space="preserve">http://dictionary.casrai.org/Output_ID_Types/PMID </t>
  </si>
  <si>
    <t>rioxxterms:type</t>
  </si>
  <si>
    <t>Grant ID for second funder.</t>
  </si>
  <si>
    <t>Grant ID for third funder.</t>
  </si>
  <si>
    <t>The date that payment leaves the institution's account. Use most accurate date available, whether that is day (e.g. 2017-01-01), month (e.g. 2017-01), or year (e.g. 2017).</t>
  </si>
  <si>
    <t>The amount that was paid for the APC, in the currency it was paid in, excluding VAT. In the case where the amount is unknown or unclear, as with prepaid or offset APCs, leave blank and indicate the name of the deal under 'Discounts, memberships, &amp; pre-payment agreements.'</t>
  </si>
  <si>
    <t>Elsevier_Prepayment</t>
  </si>
  <si>
    <t>ACS_AuthorChoice Institutional membership discount</t>
  </si>
  <si>
    <t>ACS_AuthorChoice membership discount</t>
  </si>
  <si>
    <t xml:space="preserve">Author_Supporter/Membership Discount </t>
  </si>
  <si>
    <t>Institutional_Prepayment</t>
  </si>
  <si>
    <t>Institutional_IEEE_Discount</t>
  </si>
  <si>
    <t>JiscCollections_RSC</t>
  </si>
  <si>
    <t>Institutional_ membership discount</t>
  </si>
  <si>
    <t>De Gruyter offset</t>
  </si>
  <si>
    <t>Springer Compact</t>
  </si>
  <si>
    <t>Sage prepayment</t>
  </si>
  <si>
    <t>JiscCollections_RSC_Read&amp;Publish</t>
  </si>
  <si>
    <t xml:space="preserve">JiscCollections_IOPP </t>
  </si>
  <si>
    <t>JiscCollections_Taylor &amp; Francis</t>
  </si>
  <si>
    <t>Number of APCs</t>
  </si>
  <si>
    <t>Other</t>
  </si>
  <si>
    <t>Data paper</t>
  </si>
  <si>
    <t>Letter</t>
  </si>
  <si>
    <t>European Union</t>
  </si>
  <si>
    <t>Case report</t>
  </si>
  <si>
    <t>NIH</t>
  </si>
  <si>
    <t>Methods and protocols</t>
  </si>
  <si>
    <t>Working paper</t>
  </si>
  <si>
    <t>Parkinson's UK</t>
  </si>
  <si>
    <t>Consultancy Report</t>
  </si>
  <si>
    <t>Cancer Research UK</t>
  </si>
  <si>
    <t>Thesis</t>
  </si>
  <si>
    <t>Unspecified/unclear</t>
  </si>
  <si>
    <t>Technical Standard</t>
  </si>
  <si>
    <t>Author copyright</t>
  </si>
  <si>
    <t>Bloodwise</t>
  </si>
  <si>
    <t>Technical Report</t>
  </si>
  <si>
    <t>Publisher copyright</t>
  </si>
  <si>
    <t>Arthritis Research UK</t>
  </si>
  <si>
    <t>Policy briefing report</t>
  </si>
  <si>
    <t>CC BY-NC-ND</t>
  </si>
  <si>
    <t>STFC</t>
  </si>
  <si>
    <t>Monograph</t>
  </si>
  <si>
    <t>CC BY-NC-SA</t>
  </si>
  <si>
    <t>Manual/Guide</t>
  </si>
  <si>
    <t>CC BY-ND</t>
  </si>
  <si>
    <t>MRC</t>
  </si>
  <si>
    <t>Journal Article/Review</t>
  </si>
  <si>
    <t>ESRC</t>
  </si>
  <si>
    <t>CC BY-SA</t>
  </si>
  <si>
    <t>EPSRC</t>
  </si>
  <si>
    <t>Book edited</t>
  </si>
  <si>
    <t>BBSRC</t>
  </si>
  <si>
    <t>Book chapter</t>
  </si>
  <si>
    <t>CC0</t>
  </si>
  <si>
    <t>Book</t>
  </si>
  <si>
    <r>
      <t xml:space="preserve">Summary information on compliance with RCUK OA policy </t>
    </r>
    <r>
      <rPr>
        <b/>
        <sz val="14"/>
        <color theme="4"/>
        <rFont val="Calibri"/>
        <family val="2"/>
        <scheme val="minor"/>
      </rPr>
      <t>1 April 2016-31 March 2017</t>
    </r>
    <r>
      <rPr>
        <b/>
        <sz val="14"/>
        <rFont val="Calibri"/>
        <family val="2"/>
        <scheme val="minor"/>
      </rPr>
      <t xml:space="preserve"> (to be completed by all ROs)</t>
    </r>
  </si>
  <si>
    <r>
      <t>Summary of non-publisher spend (</t>
    </r>
    <r>
      <rPr>
        <b/>
        <sz val="11"/>
        <color theme="4"/>
        <rFont val="Calibri"/>
        <family val="2"/>
        <scheme val="minor"/>
      </rPr>
      <t>1 April 2016 to 31 March 2017</t>
    </r>
    <r>
      <rPr>
        <b/>
        <sz val="11"/>
        <rFont val="Calibri"/>
        <family val="2"/>
        <scheme val="minor"/>
      </rPr>
      <t>)</t>
    </r>
  </si>
  <si>
    <r>
      <t xml:space="preserve">Additionally, fields highlighted in green are considered by RCUK to be required for their reporting purposes. RCUK recognises the difficulty some institutions may have in providing this level of information and request that Research Organisations make their best endeavours to provide the information requested. If you need further advice or have specific issues please contact RCUK at: </t>
    </r>
    <r>
      <rPr>
        <b/>
        <sz val="10"/>
        <color theme="1"/>
        <rFont val="Arial"/>
        <family val="2"/>
      </rPr>
      <t xml:space="preserve">openaccess@rcuk.ac.uk </t>
    </r>
    <r>
      <rPr>
        <sz val="10"/>
        <color theme="1"/>
        <rFont val="Arial"/>
        <family val="2"/>
      </rPr>
      <t xml:space="preserve"> </t>
    </r>
  </si>
  <si>
    <t>E-ISSN</t>
  </si>
  <si>
    <t>Column name</t>
  </si>
  <si>
    <t>Description</t>
  </si>
  <si>
    <t>APC expenditure including VAT (£)</t>
  </si>
  <si>
    <t>Total amount of APC charged to RCUK OA fund including VAT (£)</t>
  </si>
  <si>
    <t>Total amount of APC charged to COAF grant including VAT (£)</t>
  </si>
  <si>
    <r>
      <t xml:space="preserve">This is </t>
    </r>
    <r>
      <rPr>
        <b/>
        <sz val="10"/>
        <rFont val="Arial"/>
        <family val="2"/>
      </rPr>
      <t xml:space="preserve">populated automatically </t>
    </r>
    <r>
      <rPr>
        <sz val="10"/>
        <rFont val="Arial"/>
        <family val="2"/>
      </rPr>
      <t>from the 'Discounts, memberships &amp; pre-payment agreements' column on "JISC APC template"</t>
    </r>
  </si>
  <si>
    <t>Membership price including VAT (£)</t>
  </si>
  <si>
    <t>Membership price  charged to COAF including VAT (£)</t>
  </si>
  <si>
    <t>Membership price charged to RCUK including VAT (£)</t>
  </si>
  <si>
    <t>Total cost to COAF including VAT (£)</t>
  </si>
  <si>
    <t>Total cost to RCUK including VAT (£)</t>
  </si>
  <si>
    <t>Total expenditure including VAT (£)</t>
  </si>
  <si>
    <t>AHRC</t>
  </si>
  <si>
    <t>NC3Rs</t>
  </si>
  <si>
    <r>
      <t xml:space="preserve">This is </t>
    </r>
    <r>
      <rPr>
        <b/>
        <sz val="10"/>
        <rFont val="Arial"/>
        <family val="2"/>
      </rPr>
      <t>calculated</t>
    </r>
    <r>
      <rPr>
        <sz val="10"/>
        <rFont val="Arial"/>
        <family val="2"/>
      </rPr>
      <t xml:space="preserve"> </t>
    </r>
    <r>
      <rPr>
        <b/>
        <sz val="10"/>
        <rFont val="Arial"/>
        <family val="2"/>
      </rPr>
      <t>automatically</t>
    </r>
    <r>
      <rPr>
        <sz val="10"/>
        <rFont val="Arial"/>
        <family val="2"/>
      </rPr>
      <t xml:space="preserve"> based on columns C &amp; G in this sheet</t>
    </r>
  </si>
  <si>
    <r>
      <t xml:space="preserve">This is </t>
    </r>
    <r>
      <rPr>
        <b/>
        <sz val="10"/>
        <rFont val="Arial"/>
        <family val="2"/>
      </rPr>
      <t>calculated automatically</t>
    </r>
    <r>
      <rPr>
        <sz val="10"/>
        <rFont val="Arial"/>
        <family val="2"/>
      </rPr>
      <t xml:space="preserve"> based on columns D &amp; H in this sheet</t>
    </r>
  </si>
  <si>
    <r>
      <t xml:space="preserve">The total APC expenditure spent under this deal is </t>
    </r>
    <r>
      <rPr>
        <b/>
        <sz val="10"/>
        <rFont val="Arial"/>
        <family val="2"/>
      </rPr>
      <t xml:space="preserve">calculated automatically </t>
    </r>
    <r>
      <rPr>
        <sz val="10"/>
        <rFont val="Arial"/>
        <family val="2"/>
      </rPr>
      <t>based on columns B &amp; F in this sheet</t>
    </r>
  </si>
  <si>
    <t>Amount of APC charged to COAF grant (including VAT if charged) in £</t>
  </si>
  <si>
    <t>Amount of APC charged to RCUK OA fund (including VAT if charged) in £</t>
  </si>
  <si>
    <r>
      <t xml:space="preserve">The number of APCs paid under this deal is </t>
    </r>
    <r>
      <rPr>
        <b/>
        <sz val="10"/>
        <rFont val="Arial"/>
        <family val="2"/>
      </rPr>
      <t>calculated automatically</t>
    </r>
    <r>
      <rPr>
        <sz val="10"/>
        <rFont val="Arial"/>
        <family val="2"/>
      </rPr>
      <t xml:space="preserve"> from the number of times the name of this deal occurs in the "Discounts, memberships &amp; prepayment agreeements" column of the "JISC APC template"</t>
    </r>
  </si>
  <si>
    <r>
      <t xml:space="preserve">The amount spent on these APCs is </t>
    </r>
    <r>
      <rPr>
        <b/>
        <sz val="10"/>
        <rFont val="Arial"/>
        <family val="2"/>
      </rPr>
      <t>calculated automatically</t>
    </r>
    <r>
      <rPr>
        <sz val="10"/>
        <rFont val="Arial"/>
        <family val="2"/>
      </rPr>
      <t xml:space="preserve"> from the sum of the "APC expenditure (£) including VAT if charged" of the "JISC APC template"</t>
    </r>
  </si>
  <si>
    <r>
      <t xml:space="preserve">The amount spent on these APCs is </t>
    </r>
    <r>
      <rPr>
        <b/>
        <sz val="10"/>
        <rFont val="Arial"/>
        <family val="2"/>
      </rPr>
      <t>calculated automatically</t>
    </r>
    <r>
      <rPr>
        <sz val="10"/>
        <rFont val="Arial"/>
        <family val="2"/>
      </rPr>
      <t xml:space="preserve"> from the the sum of the "Amount of APC charged to COAF grant (including VAT if charged) in £" column of the "JISC APC template"</t>
    </r>
  </si>
  <si>
    <r>
      <t xml:space="preserve">The amount spent on these APCs is </t>
    </r>
    <r>
      <rPr>
        <b/>
        <sz val="10"/>
        <rFont val="Arial"/>
        <family val="2"/>
      </rPr>
      <t>calculated automatically</t>
    </r>
    <r>
      <rPr>
        <sz val="10"/>
        <rFont val="Arial"/>
        <family val="2"/>
      </rPr>
      <t xml:space="preserve"> from the "Amount of APC charged to RCUK OA fund (including VAT if charged) in £" column of the "JISC APC template"</t>
    </r>
  </si>
  <si>
    <t>Green fields are required by RCUK only</t>
  </si>
  <si>
    <t>Yellow fields are required by COAF only</t>
  </si>
  <si>
    <r>
      <t>The</t>
    </r>
    <r>
      <rPr>
        <b/>
        <sz val="10"/>
        <rFont val="Arial"/>
        <family val="2"/>
      </rPr>
      <t xml:space="preserve"> institution enters</t>
    </r>
    <r>
      <rPr>
        <sz val="10"/>
        <rFont val="Arial"/>
        <family val="2"/>
      </rPr>
      <t xml:space="preserve"> the amount spent on the deal</t>
    </r>
  </si>
  <si>
    <r>
      <t xml:space="preserve">The </t>
    </r>
    <r>
      <rPr>
        <b/>
        <sz val="10"/>
        <rFont val="Arial"/>
        <family val="2"/>
      </rPr>
      <t>institution enters</t>
    </r>
    <r>
      <rPr>
        <sz val="10"/>
        <rFont val="Arial"/>
        <family val="2"/>
      </rPr>
      <t xml:space="preserve"> the amount of the membership price charged to COAF, if any</t>
    </r>
  </si>
  <si>
    <r>
      <t xml:space="preserve">The </t>
    </r>
    <r>
      <rPr>
        <b/>
        <sz val="10"/>
        <rFont val="Arial"/>
        <family val="2"/>
      </rPr>
      <t>institution enters</t>
    </r>
    <r>
      <rPr>
        <sz val="10"/>
        <rFont val="Arial"/>
        <family val="2"/>
      </rPr>
      <t xml:space="preserve"> the amount of the membership price charged to RCUK, if any</t>
    </r>
  </si>
  <si>
    <t>Grey fields are required by COAF and RCUK, and are required by Jisc unless otherwise stated</t>
  </si>
  <si>
    <t>Fields highlighted in grey are considered by COAF and RCUK to be required fields. It is recommended to complete as many fields as possible. These are also considered by Jisc to be required unless stated otherwise in the description. Any fields that aren't relevant leave blank.</t>
  </si>
  <si>
    <r>
      <t xml:space="preserve">Fields highlighted in yellow are considered by COAF to be required for their reporting purposes. COAF recognises the difficulty some institutions may have in providing this level of information and request that Research Organisations make their best endeavours to provide the information requested. If you need further advice or have specific issues on the use or reporting of COAF funds please contact Wellcome at: </t>
    </r>
    <r>
      <rPr>
        <b/>
        <sz val="10"/>
        <rFont val="Arial"/>
        <family val="2"/>
      </rPr>
      <t>openacc@wellcome.ac.uk</t>
    </r>
  </si>
  <si>
    <t>This guidance is provided to define the fields provided in the template and describe how to complete them. Rows 3-6 of the template are filled out with dummy data as an example; please delete this when filling in your own information. The columns are grouped into sections for convenience: institutional, bibliographic, funding, APC, and license data.</t>
  </si>
  <si>
    <t>The funder of the research. This is optional but it may differ from the 'Fund that APC is paid from' field. Explain any complications in the 'Notes' field. This field is optional when reporting to Jisc.</t>
  </si>
  <si>
    <t>Grant ID for first funder.This field is optional when reporting to Jisc.</t>
  </si>
  <si>
    <t>Complete if no DOI or PubMed ID provided</t>
  </si>
  <si>
    <t>The name of the organisation making an article available. Complete if no DOI or PMID is provided.</t>
  </si>
  <si>
    <t>Title of the work that the item is contained within: if it is not a journal but a book or conference proceeding, use the title of that instead. The name of the organisation making an article available. Complete if no DOI or PMID is provided.</t>
  </si>
  <si>
    <t>The International Standard Serial Number. E-ISSN is preferred. Use ISBN if applicable. Complete if no PMID or DOI is provided.</t>
  </si>
  <si>
    <t>Select what kind of publication the item is published in from the drop-down list. Complete if no DOI or PMID is provided.</t>
  </si>
  <si>
    <r>
      <rPr>
        <b/>
        <sz val="11"/>
        <rFont val="Calibri"/>
        <family val="2"/>
        <scheme val="minor"/>
      </rPr>
      <t xml:space="preserve">Actual </t>
    </r>
    <r>
      <rPr>
        <sz val="11"/>
        <rFont val="Calibri"/>
        <family val="2"/>
        <scheme val="minor"/>
      </rPr>
      <t>Year 4 spend (April 2016 - March 2017)</t>
    </r>
  </si>
  <si>
    <t>Wellcome supplement</t>
  </si>
  <si>
    <t>10.2989/20702620.2016.1233777</t>
  </si>
  <si>
    <t>Taylor &amp; Francis</t>
  </si>
  <si>
    <t>Southern Forests: a Journal of Forest Science</t>
  </si>
  <si>
    <t>2070-2639</t>
  </si>
  <si>
    <t>Journal Article/Review (Hybrid journal)</t>
  </si>
  <si>
    <t>RC project number: NE/L001322/1</t>
  </si>
  <si>
    <t>Southampton Grant Number: 513319101</t>
  </si>
  <si>
    <t>10.1002/2015JA022020</t>
  </si>
  <si>
    <t>Wiley</t>
  </si>
  <si>
    <t>Journal of Geophysical Research: Space Physics: Technical Reports</t>
  </si>
  <si>
    <t>2169-9402</t>
  </si>
  <si>
    <t>Identifying the magnetotail lobes with Cluster magnetometer data</t>
  </si>
  <si>
    <t>NE/L007177/1</t>
  </si>
  <si>
    <t>NE/L006456/1</t>
  </si>
  <si>
    <t>NE/L007495/1</t>
  </si>
  <si>
    <t>USD</t>
  </si>
  <si>
    <t>10.1186/s13062-015-0094-1</t>
  </si>
  <si>
    <t>BioMed Central</t>
  </si>
  <si>
    <t>Biology Direct</t>
  </si>
  <si>
    <t>1745-6150</t>
  </si>
  <si>
    <t>Journal Article/Review (Full OA journal)</t>
  </si>
  <si>
    <t>What can ecosystems learn? Expanding evolutionary ecology with learning theory</t>
  </si>
  <si>
    <t>EP/K503150/1</t>
  </si>
  <si>
    <t>10.1002/stem.2241</t>
  </si>
  <si>
    <t>Stem Cells</t>
  </si>
  <si>
    <t>Transient canonical Wnt stimulation enriches human bone marrow mononuclear cell isolates for osteoprogenitors</t>
  </si>
  <si>
    <t>MR/J004103/1</t>
  </si>
  <si>
    <t xml:space="preserve">10.4269/ajtmh.15-0854 </t>
  </si>
  <si>
    <t>American Society of Tropical Medicine and Hygiene</t>
  </si>
  <si>
    <t>American Journal of Tropical Medicine and Hygiene</t>
  </si>
  <si>
    <t>Subsidized Sachet Water to Reduce Diarrheal Disease in Young Children: a Feasibility Study in Accra, Ghana</t>
  </si>
  <si>
    <t>MR/M008940/1</t>
  </si>
  <si>
    <t xml:space="preserve">10.1111/jcpp.12576 </t>
  </si>
  <si>
    <t xml:space="preserve">Journal of Child Psychology and Psychiatry </t>
  </si>
  <si>
    <t>Hyper-persistence of attention-deficit/hyperactivity disorder (ADHD) in adult adoptees exposed to extreme early institutional deprivation: Clinical presentation, developmental continuities and functional impairment in the English and Romanian Adoptees study.</t>
  </si>
  <si>
    <t>RES-062-23-3300</t>
  </si>
  <si>
    <t>10.1145/2858036.2858445</t>
  </si>
  <si>
    <t>ACM</t>
  </si>
  <si>
    <t>Proceeding of ACM Annual Conference CHI 16</t>
  </si>
  <si>
    <t>The Quantified Patient in the Doctor's Office: Challenges &amp; Opportunities</t>
  </si>
  <si>
    <t>EP/G036926/1</t>
  </si>
  <si>
    <t>EP/J017728/2</t>
  </si>
  <si>
    <t>Elsevier</t>
  </si>
  <si>
    <t>Ecosystem Services – Science, Policy and Practice</t>
  </si>
  <si>
    <t>A Critical Analysis of Cultural Ecosystem Service Methodologies</t>
  </si>
  <si>
    <t>EP/M50662X/1</t>
  </si>
  <si>
    <t>10.15184/aqy.2016.212</t>
  </si>
  <si>
    <t>Cambridge University Press</t>
  </si>
  <si>
    <t>Antiquity</t>
  </si>
  <si>
    <t>The archaeology of persistent places: the Palaeolithic case of La Cotte de St Brelade, Jersey</t>
  </si>
  <si>
    <t>AH/K00378X/1</t>
  </si>
  <si>
    <t>10.1093/pa/gsv067</t>
  </si>
  <si>
    <t>Oxford University Press</t>
  </si>
  <si>
    <t>Parliamentary Affairs</t>
  </si>
  <si>
    <t>The Dimensions and Impact of Political Discontent in Britain</t>
  </si>
  <si>
    <t>ES/L007185/1</t>
  </si>
  <si>
    <t>10.1007/s10571-015-0273-8</t>
  </si>
  <si>
    <t>Springer</t>
  </si>
  <si>
    <t>Cellular and Molecular Neurobiology</t>
  </si>
  <si>
    <t>Lymphatic Clearance of the Brain: Perivascular, Paravascular and Significance for Neurodegenerative Diseases</t>
  </si>
  <si>
    <t>BB/K015540/1</t>
  </si>
  <si>
    <t>06/07/206</t>
  </si>
  <si>
    <t>10.7567/JJAP.55.04EH02</t>
  </si>
  <si>
    <t>IOP</t>
  </si>
  <si>
    <t>Japanese Journal of Applied Physics</t>
  </si>
  <si>
    <r>
      <t>Tensile strain engineering of germanium micro-disks on free-standing SiO</t>
    </r>
    <r>
      <rPr>
        <vertAlign val="subscript"/>
        <sz val="9"/>
        <rFont val="Lucida Sans"/>
        <family val="2"/>
      </rPr>
      <t>2</t>
    </r>
    <r>
      <rPr>
        <sz val="9"/>
        <rFont val="Lucida Sans"/>
        <family val="2"/>
      </rPr>
      <t>beams</t>
    </r>
  </si>
  <si>
    <t>JPY</t>
  </si>
  <si>
    <t>10.1002/jbmr.2840</t>
  </si>
  <si>
    <t>The Journal of Bone and Mineral Research</t>
  </si>
  <si>
    <t>Placental size is associated differentially with postnatal bone size and density</t>
  </si>
  <si>
    <t>MRC LEU</t>
  </si>
  <si>
    <t>MC_UU_12013/5 and MC_UU_12013/9</t>
  </si>
  <si>
    <t>102215/2/13/2</t>
  </si>
  <si>
    <t>10.1093/res/hgw035</t>
  </si>
  <si>
    <t>Review of English Studies</t>
  </si>
  <si>
    <t>In Search of Austen's 'Missing Songs'</t>
  </si>
  <si>
    <t>AH/E00436/1</t>
  </si>
  <si>
    <t>Philosophy and Phenomenological Research</t>
  </si>
  <si>
    <t>What is Good Reasoning?</t>
  </si>
  <si>
    <t>AH/K008188/1</t>
  </si>
  <si>
    <t>10.1093/pq/pqw026</t>
  </si>
  <si>
    <t>Philosophical Quarterly</t>
  </si>
  <si>
    <t>Two Arguments for Evidentialism</t>
  </si>
  <si>
    <t>10.1016/j.heares.2016.08.006</t>
  </si>
  <si>
    <t>Hearing Research</t>
  </si>
  <si>
    <t>Modelling the effect of round window stiffness on residual hearing after cochlear implantation</t>
  </si>
  <si>
    <t>EP/K003836/1</t>
  </si>
  <si>
    <t>MR/N004299/1</t>
  </si>
  <si>
    <t xml:space="preserve">10.1073/pnas.1601910113 
</t>
  </si>
  <si>
    <t>PNAS</t>
  </si>
  <si>
    <t>Ancestral genetic diversity associated with the rapid spread of stress-tolerant coral symbionts in response to Holocene climate change</t>
  </si>
  <si>
    <t>NE/K00641X/1</t>
  </si>
  <si>
    <t xml:space="preserve">10.1080/03044181.2016.1236503 </t>
  </si>
  <si>
    <t>Journal of Medieval History</t>
  </si>
  <si>
    <t xml:space="preserve">Henry V and the crossing to France: reconstructing naval operations for the Agincourt campaign, 1415 </t>
  </si>
  <si>
    <t>AH/L004062/1</t>
  </si>
  <si>
    <t>10.1364/OPTICA.3.000503</t>
  </si>
  <si>
    <t>The Optical Society</t>
  </si>
  <si>
    <t>Optica</t>
  </si>
  <si>
    <t>Hybrid photonic crystal LED renders 123% color conversion effective quantum yield</t>
  </si>
  <si>
    <t>EP/M025330/1</t>
  </si>
  <si>
    <t>EP/J017361/1</t>
  </si>
  <si>
    <t>10.1002/2015JA022005</t>
  </si>
  <si>
    <t>Journal of Geophysical Research: Space Physics</t>
  </si>
  <si>
    <t>Magnetic Reconnection in Saturn's Magnetotail: A Comprehensive Magnetic Field Survey</t>
  </si>
  <si>
    <t>ST/L004399/1</t>
  </si>
  <si>
    <t xml:space="preserve">10.1002/2015JA022005  
 </t>
  </si>
  <si>
    <t>10.1016/j.ijedudev.2015.09.008</t>
  </si>
  <si>
    <t>International Journal of Education Development</t>
  </si>
  <si>
    <t>Does living in a community with more educated mothers enhance children's school attendance? Evidence from Sierra Leone</t>
  </si>
  <si>
    <t>Journal of Social Policy</t>
  </si>
  <si>
    <t>Charitable organisations, the Great Recession and the age of austerity: longitudinal evidence for England and Wales</t>
  </si>
  <si>
    <t>ES/K00137X/1</t>
  </si>
  <si>
    <t>10.1002/psp.2030</t>
  </si>
  <si>
    <t>Population, Space and Place</t>
  </si>
  <si>
    <t>Ethnic differentials in health: the additional effect of ethnic density</t>
  </si>
  <si>
    <t>ES/K005979/1</t>
  </si>
  <si>
    <t xml:space="preserve">ES/K007394/1 &amp; RES-625-28-0001 </t>
  </si>
  <si>
    <t>EP/H021698/1</t>
  </si>
  <si>
    <t>10.1016/j.csr.2016.03.021</t>
  </si>
  <si>
    <t>Continental Shelf Research</t>
  </si>
  <si>
    <t>High-frequency sea level variations and implications for coastal flooding: A case study of the Solent, UK</t>
  </si>
  <si>
    <t>EP/K013513/1</t>
  </si>
  <si>
    <t>10.1021/acs.joc.6b00302</t>
  </si>
  <si>
    <t>American Chemical Society</t>
  </si>
  <si>
    <t>The Journal of Organic Chemistry</t>
  </si>
  <si>
    <t>Enantioselective Synthesis of Dideoxy-tetrafluorinated Hexoses</t>
  </si>
  <si>
    <t>EP/K039466/1</t>
  </si>
  <si>
    <t>Contemporary British History</t>
  </si>
  <si>
    <t>Golden age, apathy, or stealth? Democratic engagement in Britain, 1945-1950</t>
  </si>
  <si>
    <t>10.1172/jci.insight.86375</t>
  </si>
  <si>
    <t>American Society for Clinical Investigation</t>
  </si>
  <si>
    <t>JCI Insight</t>
  </si>
  <si>
    <t>Three-Dimensional Characterisation of Fibroblast Foci in Idiopathic Pulmonary Fibrosis</t>
  </si>
  <si>
    <t xml:space="preserve">100638/Z/12/Z </t>
  </si>
  <si>
    <t xml:space="preserve">EP-H01506X </t>
  </si>
  <si>
    <t>10.1038/lsa.2016.164</t>
  </si>
  <si>
    <t>Nature Publishing Group</t>
  </si>
  <si>
    <t>Light: Science and Applications</t>
  </si>
  <si>
    <t>Tuning chemiluminescence of a luminol flow by plasmonic nanoparticles</t>
  </si>
  <si>
    <t>Established Career fellowship RP 008833</t>
  </si>
  <si>
    <t>10.1016/j.epsl.2016.03.046</t>
  </si>
  <si>
    <t>Earth and Planetary Science Letters</t>
  </si>
  <si>
    <t>The Fluid Budget of a Continental Plate Boundary Fault: Quantification from the Alpine Fault, New Zealand</t>
  </si>
  <si>
    <t>NE/J024449/1</t>
  </si>
  <si>
    <t>NE/G524160/1</t>
  </si>
  <si>
    <t>NE/H012842/1</t>
  </si>
  <si>
    <t>10.1021/jacs.6b01120</t>
  </si>
  <si>
    <t>Journal of the American Chemical Society</t>
  </si>
  <si>
    <t>Resorcinol Crystallization from the Melt: A New Ambient Phase and New Riddles</t>
  </si>
  <si>
    <t>EP/J01110X/1</t>
  </si>
  <si>
    <t>Translational Psychiatry</t>
  </si>
  <si>
    <t>Severe psychosocial deprivation in early childhood is associated with hyper-methylation across a region spanning the transcription start-site of CYP2E1</t>
  </si>
  <si>
    <t>ES/I037970/1</t>
  </si>
  <si>
    <t>MR/K022474/1</t>
  </si>
  <si>
    <t xml:space="preserve">10.1109/ACCESS.2016.2550179 </t>
  </si>
  <si>
    <t>IEEE</t>
  </si>
  <si>
    <t>IEEE Access</t>
  </si>
  <si>
    <t>Improving the Tolerance of Stochastic LDPC Decoders to Overclocking-Induced Timing Errors: A Tutorial and a Design Example</t>
  </si>
  <si>
    <t xml:space="preserve">EP/Noo4558/1 </t>
  </si>
  <si>
    <t>EP/L018659/1</t>
  </si>
  <si>
    <t>10.1016/j.snb.2016.03.150</t>
  </si>
  <si>
    <t>Sensors &amp; Actuators: B. Chemical</t>
  </si>
  <si>
    <t>An integrated optical Bragg grating refractometer for volatile organic compound detection</t>
  </si>
  <si>
    <t xml:space="preserve">EP/P505739/1 </t>
  </si>
  <si>
    <t xml:space="preserve">EP/P505119/1 </t>
  </si>
  <si>
    <t>10.1021/acschembio.6b00095</t>
  </si>
  <si>
    <t>ACS Chemical Biology</t>
  </si>
  <si>
    <t>Traceless production of cyclic peptide libraries in E. coli.</t>
  </si>
  <si>
    <t>EP/H04986X/1</t>
  </si>
  <si>
    <t>10.1002/2015TC004026</t>
  </si>
  <si>
    <t>Tectonics</t>
  </si>
  <si>
    <t>Rapid spatio-temporal variations in rift structure during development of the Corinth Rift, central Greece</t>
  </si>
  <si>
    <t>NE/J006564/1</t>
  </si>
  <si>
    <t>10.1016/j.bbamem.2016.03.028</t>
  </si>
  <si>
    <t>BBA - Biomembranes</t>
  </si>
  <si>
    <t>Computational modelling of placental amino acid transfer as an integrated system</t>
  </si>
  <si>
    <t>BB/I011315/1</t>
  </si>
  <si>
    <t xml:space="preserve">10.1016/j.bbalip.2016.03.026 </t>
  </si>
  <si>
    <t>BBA - Molecular and Cell Biology of Lipids</t>
  </si>
  <si>
    <t>Altered cellular redox status, sirtuin abundance and clock gene expression in a mouse model of developmentally primed NASH</t>
  </si>
  <si>
    <t>BB/G01812X/1</t>
  </si>
  <si>
    <t xml:space="preserve">10.1109/ACCESS.2016.2552078 </t>
  </si>
  <si>
    <t>Layered Multi-Group Steered Space-Time Shift-Keying for Millimeter-Wave Commubications</t>
  </si>
  <si>
    <t>10.1136/bmjopen-2015-010883</t>
  </si>
  <si>
    <t>BMJ</t>
  </si>
  <si>
    <t>BMJ Open</t>
  </si>
  <si>
    <t>Does Attractiveness Influence Condom Use Intentions In Heterosexual Men: An Experimental Study.</t>
  </si>
  <si>
    <t>EP/G03690X/1</t>
  </si>
  <si>
    <t>10.1111/rssa.12205</t>
  </si>
  <si>
    <t>Journal of the Royal Statistical Society Series A</t>
  </si>
  <si>
    <t>Detecting and understanding interviewer effects on survey data using a cross-classified mixed-effects location scale model</t>
  </si>
  <si>
    <t>ES/L008351/1</t>
  </si>
  <si>
    <t>10.1021/acs.joc.6b00489</t>
  </si>
  <si>
    <t>Total Synthesis of (–)-Luminacin D</t>
  </si>
  <si>
    <t>10.1039/C5DT03941J</t>
  </si>
  <si>
    <t>Royal Society of Chemistry</t>
  </si>
  <si>
    <t>Dalton Transactions</t>
  </si>
  <si>
    <t>Cationic aza-macrocyclic complexes of germanium(II) and silicon(IV)</t>
  </si>
  <si>
    <t>EP/I033394/1</t>
  </si>
  <si>
    <t>EP/I010890/1</t>
  </si>
  <si>
    <t>10.5194/bg-13-5917-2016</t>
  </si>
  <si>
    <t>Copernicus</t>
  </si>
  <si>
    <t>Biogeosciences</t>
  </si>
  <si>
    <t>Environmental drivers of coccolithophore abundance and calcification across Drake Passage (Southern Ocean)</t>
  </si>
  <si>
    <t xml:space="preserve">NE/F015054/1 </t>
  </si>
  <si>
    <t>NE/F01242X/1</t>
  </si>
  <si>
    <t>10.1002/2016JB012825</t>
  </si>
  <si>
    <t>American Geophysical Union</t>
  </si>
  <si>
    <t>Journal of Geophysical Research: Solid Earth</t>
  </si>
  <si>
    <t>Continental hyperextension, mantle exhumation and thin oceanic crust at the continent-ocean transition, West Iberia: new insight from wide-angle seismic</t>
  </si>
  <si>
    <t>NE/E016502/1</t>
  </si>
  <si>
    <t>10.1186/s40359-016-0164-x</t>
  </si>
  <si>
    <t>BMC</t>
  </si>
  <si>
    <t>BMC Psychology</t>
  </si>
  <si>
    <t>Is mid-life social interaction and participation associated with cognitive function at age 50. Results from the British National Child Development Study</t>
  </si>
  <si>
    <t>ES/L001896/1</t>
  </si>
  <si>
    <t>10.1038/ngeo2688</t>
  </si>
  <si>
    <t>Nature Geoscience</t>
  </si>
  <si>
    <t>Incursions of southern-sourced water into the deep North Atlantic during late Pliocene glacial intensification</t>
  </si>
  <si>
    <t>10.1109/TCAD.2016.2547919</t>
  </si>
  <si>
    <t>IEEE Transactions on Computer-Aided Design of Integrated Circuits and Systems</t>
  </si>
  <si>
    <t>Hibernus++: A Self-Calibrating and Adaptive System for Transiently-Powered Embedded Devices</t>
  </si>
  <si>
    <t>EP/K034448/1 (PRiME Programme)</t>
  </si>
  <si>
    <t xml:space="preserve">10.1016/j.healthplace.2016.04.005 </t>
  </si>
  <si>
    <t>Health and Place</t>
  </si>
  <si>
    <t>Heritage, Health and Place: The legacies of local community-based heritage conservation on social wellbeing</t>
  </si>
  <si>
    <t>AH/L013118/1</t>
  </si>
  <si>
    <t>10.1111/bpa.12388</t>
  </si>
  <si>
    <t>Brain Pathology</t>
  </si>
  <si>
    <t>Metaflammasome components in the human brain: a role in dementia with Alzheimer’s pathology? Reference BPA-16-02-RA-028.R1</t>
  </si>
  <si>
    <t>G0900582</t>
  </si>
  <si>
    <t xml:space="preserve"> 10.1364/OL.41.001317</t>
  </si>
  <si>
    <t>OSA</t>
  </si>
  <si>
    <t>Optics Letters</t>
  </si>
  <si>
    <t>Wide-field broadband extreme ultraviolet transmission ptychography using a high-harmonic source</t>
  </si>
  <si>
    <t>EP/P505739/1</t>
  </si>
  <si>
    <t>EP/J500537/1</t>
  </si>
  <si>
    <t>10.1016/j.jclepro.2016.04.077</t>
  </si>
  <si>
    <t>Journal of Cleaner Production</t>
  </si>
  <si>
    <t>Combined material flow analysis and life cycle assessment as a support tool for solid waste management decision making</t>
  </si>
  <si>
    <t xml:space="preserve">10.1109/JPROC.2016.2558521 </t>
  </si>
  <si>
    <t>Proceedings of the IEEE</t>
  </si>
  <si>
    <t>A Survey on Wireless Security: Technical Challenges, Recent Advances and Future Trends</t>
  </si>
  <si>
    <t xml:space="preserve">10.1371/journal.pone.0153926 </t>
  </si>
  <si>
    <t>PLoS</t>
  </si>
  <si>
    <t>PLoS ONE</t>
  </si>
  <si>
    <t>Mechanical Strain Causes Adaptive Change in Bronchial Fibroblasts Enhancing Profibrotic and Inflammatory Responses</t>
  </si>
  <si>
    <t>G0900453</t>
  </si>
  <si>
    <t>10.1016/j.scitotenv.2016.04.129</t>
  </si>
  <si>
    <t>Science of the Total Environment</t>
  </si>
  <si>
    <t>Modelling macronutrient dynamics in the Hampshire Avon river: A Bayesian approach to estimate their inter-annual variability in relationship to threshold behaviour in river flow</t>
  </si>
  <si>
    <t>NE/J012238/1</t>
  </si>
  <si>
    <t xml:space="preserve">10.1371/journal.pone.0153748 </t>
  </si>
  <si>
    <t>Descriptive Epidemiology of Somatising Tendency: Findings from the CUPID study</t>
  </si>
  <si>
    <t>ML-UV-12011/5</t>
  </si>
  <si>
    <t>10.1109/TWC.2014.2363451</t>
  </si>
  <si>
    <t>Resource Allocation Under Delay-Guarantee Constraints for Visible-Light Communication</t>
  </si>
  <si>
    <t>10.1111/ejss.12353</t>
  </si>
  <si>
    <t>European Journal of Soil Science</t>
  </si>
  <si>
    <t>The effect of non-uniform microscale distribution of sorption sites on solute diffusion in soil</t>
  </si>
  <si>
    <t>NE/L000288/1</t>
  </si>
  <si>
    <t xml:space="preserve">10.1109/ACCESS.2016.2567218 </t>
  </si>
  <si>
    <t>Hybrid Positioning Aided Amorphous-Cell Assisted User-Centric Visible Light Downlink Techniques</t>
  </si>
  <si>
    <t>10.15184/aqy.2016.129</t>
  </si>
  <si>
    <t>Of Mammoths and other monsters: historic approaches to the submerged Palaeolithic.</t>
  </si>
  <si>
    <t>PhD Studentship</t>
  </si>
  <si>
    <t xml:space="preserve">10.1093/treephys/tpw017 </t>
  </si>
  <si>
    <t>Tree Physiology</t>
  </si>
  <si>
    <t>Adaptive mechanisms and genomic plasticity for drought tolerance identified in European black poplar (Populus nigra L.)</t>
  </si>
  <si>
    <t>PhD studentship to Harriet Trewin</t>
  </si>
  <si>
    <t xml:space="preserve">10.1111/gcb.13322 </t>
  </si>
  <si>
    <t>Global Change Biology</t>
  </si>
  <si>
    <r>
      <t>Plant adaptation and acclimation to future elevated atmospheric CO</t>
    </r>
    <r>
      <rPr>
        <vertAlign val="subscript"/>
        <sz val="12"/>
        <rFont val="Calibri"/>
        <family val="2"/>
      </rPr>
      <t>2</t>
    </r>
  </si>
  <si>
    <t>PhD studentship pf Alex Watson-Iazowski</t>
  </si>
  <si>
    <t>10.1186/s12864-016-2704-4</t>
  </si>
  <si>
    <t>BMC Genomics</t>
  </si>
  <si>
    <t>Characterization of the Watercress (Nasturtium officinale R. Br.; Brassicaceae) Transcriptome Using RNASeq and Identification of Candidate Genes for Important Phytonutrient Traits Linked to Human Health</t>
  </si>
  <si>
    <t>BBS/B/08574</t>
  </si>
  <si>
    <t xml:space="preserve">10.1111/ele.12626 </t>
  </si>
  <si>
    <t>Wiley-Blackwell</t>
  </si>
  <si>
    <t>Ecology Letters</t>
  </si>
  <si>
    <t>Environmental changes define ecological limits to species richness and the mode of macroevolutionary competition</t>
  </si>
  <si>
    <t>NE/J018063/1</t>
  </si>
  <si>
    <t xml:space="preserve">10.1111/bmsp.12071 </t>
  </si>
  <si>
    <t>British Journal of Mathematical and Statistical Psychology</t>
  </si>
  <si>
    <t>Properties of Bootstrap Tests for N-of-1 studies</t>
  </si>
  <si>
    <t>EP/I032673/1</t>
  </si>
  <si>
    <t xml:space="preserve">10.1093/gbe/evw072 </t>
  </si>
  <si>
    <t>Genome Biology and Evolution</t>
  </si>
  <si>
    <t>Parallel evolution underlies diversification in Streptococcus pneumoniae biofilms</t>
  </si>
  <si>
    <t>BB/H016392/1</t>
  </si>
  <si>
    <t>EP/J501530/1</t>
  </si>
  <si>
    <t>10.1016/j.bbagrm.2016.04.001</t>
  </si>
  <si>
    <t>Biochimica et Biophysica Acta</t>
  </si>
  <si>
    <t>Regulation of ribosomal RNA expression across the lifespan is fine-tuned by maternal diet before implantation</t>
  </si>
  <si>
    <t>BB/F007450/1</t>
  </si>
  <si>
    <t>BB/I001840/1</t>
  </si>
  <si>
    <t>10.1038/lsa.2016.173</t>
  </si>
  <si>
    <t>Antenna-assisted picosecond control of nanoscale phase-transition in vanadium dioxide</t>
  </si>
  <si>
    <t>EP/J011797/1</t>
  </si>
  <si>
    <t>EP/J016918/1</t>
  </si>
  <si>
    <t>10.1111/phib.12086</t>
  </si>
  <si>
    <t>Analytic Philosophy</t>
  </si>
  <si>
    <t>Reasons and Guidance (or, Surprise Parties and Ice Cream)</t>
  </si>
  <si>
    <t xml:space="preserve">10.1136/bmjopen-2016-011327 </t>
  </si>
  <si>
    <t xml:space="preserve">Association of volunteering with mental well-being: a lifecourse analysis of a national population based longitudinal study in the UK </t>
  </si>
  <si>
    <t>ES/G028877/1</t>
  </si>
  <si>
    <t>10.1111/phis.12074</t>
  </si>
  <si>
    <t>Philosophical Issues</t>
  </si>
  <si>
    <t>Against the Taking Condition</t>
  </si>
  <si>
    <t>10.1016/j.ssmph.2016.05.009</t>
  </si>
  <si>
    <t>Social Science and Medicine Population Health</t>
  </si>
  <si>
    <t>Trajectories of informal care and health</t>
  </si>
  <si>
    <t>RES-625-28-0001</t>
  </si>
  <si>
    <t>Human Psychopharmacology: Clinical and Experimental</t>
  </si>
  <si>
    <t>Altruism, Personal Benefit, and Anxieties:  A Phenomenological Study of Healthy Volunteers’ Experiences in a Placebo-Controlled Trial of Duloxetine</t>
  </si>
  <si>
    <t>10.1080/00071005.2016.1197882</t>
  </si>
  <si>
    <t>British Journal of Educational Studies</t>
  </si>
  <si>
    <t>Teaching research methods in the social sciences: Expert perspectives on pedagogy and practice</t>
  </si>
  <si>
    <t>ES/L/008351/1</t>
  </si>
  <si>
    <t>10.1038/srep27593</t>
  </si>
  <si>
    <t>Scientfic Reports</t>
  </si>
  <si>
    <t>Nanoscale arrays of antimony telluride single crystals by selective chemical vapor deposition</t>
  </si>
  <si>
    <t>EP/I010890/1 and EP/J002968/1</t>
  </si>
  <si>
    <t>EP/509015FP/1</t>
  </si>
  <si>
    <t>ST/L003376/1</t>
  </si>
  <si>
    <t>10.1186/s12974-016-0601-z</t>
  </si>
  <si>
    <t>Journal of Neuroinflammation</t>
  </si>
  <si>
    <t>Microglial immunophenotype in dementia with Alzheimer's pathology? Reference JNEU-D-16-00158R2</t>
  </si>
  <si>
    <t xml:space="preserve">GBP </t>
  </si>
  <si>
    <t>10.7567/APEX.9.076701</t>
  </si>
  <si>
    <t>Applied Physics Express (APEX)</t>
  </si>
  <si>
    <t>Lloyd’s mirror interference lithography with the EUV radiation from a high harmonic source</t>
  </si>
  <si>
    <t>JPYEN</t>
  </si>
  <si>
    <t xml:space="preserve">10.1109/ACCESS.2016.2574978 </t>
  </si>
  <si>
    <t>Hierarchical Colour-Shift-Keying Aided Layered Video Streaming for the Visible Light Downlink</t>
  </si>
  <si>
    <t>EP/Noo4558/1 and EP/L018659/1</t>
  </si>
  <si>
    <t xml:space="preserve">10.1175/JPO-D-14-0241.1 </t>
  </si>
  <si>
    <t>American Meteorological Society</t>
  </si>
  <si>
    <t>Journal of Physical Oceanography</t>
  </si>
  <si>
    <t>Generation of Internal Waves by Eddies Impinging on the Western Boundary of the North Atlantic</t>
  </si>
  <si>
    <t>NE/I528626/1</t>
  </si>
  <si>
    <t xml:space="preserve">NE/E007058/1 </t>
  </si>
  <si>
    <t>NE/E005667/1</t>
  </si>
  <si>
    <t>10.1016/j.alcr.2016.06.001</t>
  </si>
  <si>
    <t>Advances in Life Course Research</t>
  </si>
  <si>
    <t>Residential mobility across the life course: continuity and change across three cohorts in Britain</t>
  </si>
  <si>
    <t>ES/K007394/1</t>
  </si>
  <si>
    <t>10.1109/ACCESS.2015.2493779</t>
  </si>
  <si>
    <t>Network-Lifetime Maximization of Wireless Sensor Networks</t>
  </si>
  <si>
    <t>EP/Noo4558/1</t>
  </si>
  <si>
    <t>10.1371/journal.pone.0156963</t>
  </si>
  <si>
    <t>Dynamics of Crowded Vesicles: Local and Global Responses to Membrane Composition</t>
  </si>
  <si>
    <t>BB/H000658/1</t>
  </si>
  <si>
    <t xml:space="preserve">10.1093/ageing/afw129 </t>
  </si>
  <si>
    <t>Age and Ageing</t>
  </si>
  <si>
    <t>Prevalence and risk factors for falls in men and women: The English Longitudinal Study of Ageing</t>
  </si>
  <si>
    <t xml:space="preserve">MRC_MC_UU_12011/2  </t>
  </si>
  <si>
    <t>MRC_MC_UP_A620_1015</t>
  </si>
  <si>
    <t>10.1002/2016JA022847</t>
  </si>
  <si>
    <t>Journal of Geophysical Research - Space Physics</t>
  </si>
  <si>
    <t>A sequence of Flux transfer events potentially generated by different generation mechanisms</t>
  </si>
  <si>
    <t>ST/L002809/1</t>
  </si>
  <si>
    <t>ST/K004298/1</t>
  </si>
  <si>
    <t>10.1038/srep29460</t>
  </si>
  <si>
    <t>Scientific Reports</t>
  </si>
  <si>
    <t>Quantification of intracellular payload release from polymersome nanoparticles</t>
  </si>
  <si>
    <t>FP-6 NMP4-CT-2006</t>
  </si>
  <si>
    <t>10.1021/jacs.6b04656</t>
  </si>
  <si>
    <t>pH Regulated Non-electrogenic Anion Transport by Phenylthiosemicarbazones</t>
  </si>
  <si>
    <t>EP/J009687/1</t>
  </si>
  <si>
    <t>10.1016/j.compenvurbsys.2016.06.003</t>
  </si>
  <si>
    <t>Computers, Environment and Urban Systems</t>
  </si>
  <si>
    <t>Electricity consumption and household characteristics: Implications for census-taking in a smart metered future</t>
  </si>
  <si>
    <t>ES/L00318X/1</t>
  </si>
  <si>
    <t>10.1093/humrep/dew177</t>
  </si>
  <si>
    <t>Human Reproduction</t>
  </si>
  <si>
    <t>Advanced maternal age causes adverse programming of mouse blastocysts leading to altered growth and impaired cardiometabolic health in postnatal life</t>
  </si>
  <si>
    <t>FP7-CP-FP ‘Epihealth’ (278418)</t>
  </si>
  <si>
    <t>10.1016/j.epsl.2016.06.026</t>
  </si>
  <si>
    <t>Seismic imaging of a mid-lithospheric discontinuity beneath Ontong Java Plateau</t>
  </si>
  <si>
    <t>NE/K000985/1</t>
  </si>
  <si>
    <t>NE/M00788X/1</t>
  </si>
  <si>
    <t xml:space="preserve">10.1088/0957-4484/27/34/345705 </t>
  </si>
  <si>
    <t>IOP Science</t>
  </si>
  <si>
    <t>Nanotechnology</t>
  </si>
  <si>
    <t>X-ray spectromicroscopy investigation of soft and hard breakdown in RRAM devices</t>
  </si>
  <si>
    <t>EP/K017829/1</t>
  </si>
  <si>
    <t xml:space="preserve">10.1109/TCAD.2016.2562920 </t>
  </si>
  <si>
    <t>Transactions on Computer-aided Design of Integrated circuits and Systems</t>
  </si>
  <si>
    <t>Accurate and stable run-time power modelling for mobile and embedded CPUS</t>
  </si>
  <si>
    <t>EP/K034448/1</t>
  </si>
  <si>
    <t>10.1103/PhysRevX.6.031032</t>
  </si>
  <si>
    <t>American Physical Society</t>
  </si>
  <si>
    <t>Physical Review X</t>
  </si>
  <si>
    <t>Nontrivial phase coupling in polariton multiplets</t>
  </si>
  <si>
    <t xml:space="preserve">EP/M025330/1 </t>
  </si>
  <si>
    <t>10.1172/jci.insight.87632</t>
  </si>
  <si>
    <t xml:space="preserve">American Society for Clinical Investigation </t>
  </si>
  <si>
    <t>Journal of Clinical Investigation Insight</t>
  </si>
  <si>
    <t>Soluble ADAM33 initiates airway remodeling to promote susceptibility for allergic asthma in early life</t>
  </si>
  <si>
    <t>21/07/206</t>
  </si>
  <si>
    <t>G0802804</t>
  </si>
  <si>
    <t>10.1039/C6DT02046A</t>
  </si>
  <si>
    <t>Tris-ureas as transmembrane anion transporters</t>
  </si>
  <si>
    <t>10.3390/su8070608</t>
  </si>
  <si>
    <t>MDPI</t>
  </si>
  <si>
    <t>Sustainability</t>
  </si>
  <si>
    <t>Inequalities in Human Well-Being in the Urban Ganges Brahmaputra Meghna Delta</t>
  </si>
  <si>
    <t>NE/L008726/1</t>
  </si>
  <si>
    <t>NE/J002755/1</t>
  </si>
  <si>
    <t>CHF</t>
  </si>
  <si>
    <t>10.1364/OE.24.018790</t>
  </si>
  <si>
    <t>OSA Publishing</t>
  </si>
  <si>
    <t>Optics Express</t>
  </si>
  <si>
    <t>Spatial optical phase-modulating metadevice with subwavelength pixilation</t>
  </si>
  <si>
    <t>EP/G060363/1</t>
  </si>
  <si>
    <t>10.1080/21688370.2016.1206378</t>
  </si>
  <si>
    <t>Tissue Barriers</t>
  </si>
  <si>
    <t>: IL-1α mediates cellular cross-talk in the airway epithelial mesenchymal trophic unit</t>
  </si>
  <si>
    <t>G100187</t>
  </si>
  <si>
    <t>10.1016/j.socscimed.2016.07.002</t>
  </si>
  <si>
    <t>Social Sciences and medicine</t>
  </si>
  <si>
    <t>Gender differentials and old age survival in the Nairobi slums, Kenya</t>
  </si>
  <si>
    <t>ES/J018392/1</t>
  </si>
  <si>
    <t>10.1021/acs.jctc.6b00276</t>
  </si>
  <si>
    <t>Journal of Chemical Theory and Computation</t>
  </si>
  <si>
    <t>Evaluating parameterization protocols for hydration free energy calculations with the AMOEBA polarizable force field</t>
  </si>
  <si>
    <t>EP/K039156/1</t>
  </si>
  <si>
    <t>Journal Of Magnetic Resonance</t>
  </si>
  <si>
    <t>Fokker-Planck formalism in magnetic resonance simulations</t>
  </si>
  <si>
    <t>EP/M023664/1</t>
  </si>
  <si>
    <t>10.1038/srep31141</t>
  </si>
  <si>
    <t>Coherent control of light-matter interactions in polarization standing waves</t>
  </si>
  <si>
    <t xml:space="preserve">EP/G060363/1 </t>
  </si>
  <si>
    <t>EP/M009122/1</t>
  </si>
  <si>
    <t xml:space="preserve">10.1109/ACCESS.2016.2591910 </t>
  </si>
  <si>
    <t>EXIT-chart Aided Quantum Code Design Improves the Normalised Throughput of Realistic Quantum Devices</t>
  </si>
  <si>
    <t>10.1021/acsami.6b04919</t>
  </si>
  <si>
    <t>ACS Applied Materials &amp; Interfaces</t>
  </si>
  <si>
    <t>Investigation of the switching mechanism in TiO2-based RRAM: a two-dimensional EDX approach</t>
  </si>
  <si>
    <t>EP/J00801X/1</t>
  </si>
  <si>
    <t>10.1002/2016GL068950</t>
  </si>
  <si>
    <t>Geophysical Research Letters</t>
  </si>
  <si>
    <t>The rogue nature of hiatuses in a global warming climate</t>
  </si>
  <si>
    <t>NE/N005767/1</t>
  </si>
  <si>
    <t>10.1364/OE.24.020245</t>
  </si>
  <si>
    <t>Nonlinear Ptychographic Coherent Diffractive Imaging</t>
  </si>
  <si>
    <t>GR/R87307/01</t>
  </si>
  <si>
    <t>10.1016/j.jclepro.2017.02.147</t>
  </si>
  <si>
    <t>Carbon management at universities: towards a universal carbon footprint standard</t>
  </si>
  <si>
    <t>EP/G036896/1</t>
  </si>
  <si>
    <t>10.1002/ece3.2218</t>
  </si>
  <si>
    <t>Ecology and Evolution</t>
  </si>
  <si>
    <t>Resource partitioning between ungulate populations in arid environments</t>
  </si>
  <si>
    <t>NE/J018163/1</t>
  </si>
  <si>
    <t>10.1038/ncomms12611</t>
  </si>
  <si>
    <t>Nature Communications</t>
  </si>
  <si>
    <t>Unsupervised learning in probabilistic neural networks with multi-state metal-oxide memristive synapses</t>
  </si>
  <si>
    <t xml:space="preserve"> EP/K017829/1</t>
  </si>
  <si>
    <t>GPB</t>
  </si>
  <si>
    <t>10.1002/ecy.1558</t>
  </si>
  <si>
    <t>Ecology</t>
  </si>
  <si>
    <t>Early warning of critical transitions in biodiversity from compositional disorder</t>
  </si>
  <si>
    <t>EP/K503575/1</t>
  </si>
  <si>
    <t xml:space="preserve">10.1186/s12942-016-0057-5 </t>
  </si>
  <si>
    <t>International Journal of Health Geographics</t>
  </si>
  <si>
    <t>The Spatial Structure of Chronic Morbidity: Evidence from UK Census Returns</t>
  </si>
  <si>
    <t>Advanced Quantitative Methods doctoral studentship - 1223155</t>
  </si>
  <si>
    <t>10.1186/s12862-016-0784-z</t>
  </si>
  <si>
    <t>BMC Evolutionary Biology</t>
  </si>
  <si>
    <t>Dispersal in the sub-Antarctic: king penguins show a remarkable lack of population differentiation across their range.</t>
  </si>
  <si>
    <t>NE/K500926/1</t>
  </si>
  <si>
    <t xml:space="preserve">10.1371/journal.pone.0142773 </t>
  </si>
  <si>
    <t>Plos One</t>
  </si>
  <si>
    <t>Vaccine potential and diversity of the putative Cell Binding Factor (CBF, NMB0345/NEIS1825) protein of Neisseria meningitidis</t>
  </si>
  <si>
    <t>MR/K027131/1</t>
  </si>
  <si>
    <t>10.1111/jade.12114</t>
  </si>
  <si>
    <t xml:space="preserve">International Journal of Art &amp; Design Education </t>
  </si>
  <si>
    <t>Creativity in the Bronze Age: Bringing Archaeological Research into Contemporary Craft Teaching and Learning Through a Live Project</t>
  </si>
  <si>
    <t>CinBA Follow On Study: Impact and Leverage</t>
  </si>
  <si>
    <t>10.1039/C6NJ01068G</t>
  </si>
  <si>
    <t>RSC</t>
  </si>
  <si>
    <t>New Journal of Chemistry</t>
  </si>
  <si>
    <t>Hexahalometallate salts of trivalent scandium, yttrium and lanthanum: cation–anion association in the solid state and in solution</t>
  </si>
  <si>
    <t>10.1039/C6RA12942K</t>
  </si>
  <si>
    <t>RSC Advances</t>
  </si>
  <si>
    <t>Haloplumbate Salts as Reagents for the Non-Aqueous Electrodeposition of Lead</t>
  </si>
  <si>
    <t>EP/K00509X/1</t>
  </si>
  <si>
    <t>EP/K009877/1, EP/K039466/1</t>
  </si>
  <si>
    <t>10.1016/j.medengphy.2016.07.002</t>
  </si>
  <si>
    <t>Medical Engineering and Physics</t>
  </si>
  <si>
    <t>Feedback control of electrical stimulation electrode arrays</t>
  </si>
  <si>
    <t>EP/M026388/1</t>
  </si>
  <si>
    <t>10.1364/OE.24.021777.</t>
  </si>
  <si>
    <t>All-fiber fourth and fifth harmonic generation from a single source</t>
  </si>
  <si>
    <t>EP/L01243X/1</t>
  </si>
  <si>
    <t>10.1364/OE.24.027425</t>
  </si>
  <si>
    <t>Effect of non-conformal gold deposition on SERS related Plasmonic effects</t>
  </si>
  <si>
    <t>RP014154</t>
  </si>
  <si>
    <t>10.1002/anie.201606640</t>
  </si>
  <si>
    <t>Angewandte Chemie</t>
  </si>
  <si>
    <t>A Kinetic Self-Sorting Approach to Heterocircuit [3]Rotaxanes</t>
  </si>
  <si>
    <t>EP/K014382/1</t>
  </si>
  <si>
    <t>10.21820/23987073.2017.2.75</t>
  </si>
  <si>
    <t>Science Impact Ltd</t>
  </si>
  <si>
    <t>Impact</t>
  </si>
  <si>
    <t>Feasibility study of the Kinsey Institute Homework Intervention (KIHISUK) to promote correct and consistent condom use (provisional)</t>
  </si>
  <si>
    <t>MR/M026191/1</t>
  </si>
  <si>
    <t>10.1002/2016JB012934</t>
  </si>
  <si>
    <t>Journal of Geophysical Research</t>
  </si>
  <si>
    <t>Joint Inversion of teleseismic and ambient noise Rayleigh waves for phase velocity maps, an application to Iceland</t>
  </si>
  <si>
    <t>NE/M003507/1</t>
  </si>
  <si>
    <t>NE/K010654/1</t>
  </si>
  <si>
    <t>10.3945/ajcn.116.130146</t>
  </si>
  <si>
    <t>American Society for Nutrition</t>
  </si>
  <si>
    <t>American Journal of Clinical Nutrition</t>
  </si>
  <si>
    <t>Maternal serum retinol and β-carotene concentrations and neonatal bone mineralisation: Results from the Southampton Women's Survey cohort</t>
  </si>
  <si>
    <t xml:space="preserve">MRC_MC_UP_A620_1017 </t>
  </si>
  <si>
    <t xml:space="preserve">10.1136/bmjopen-2016-011435 </t>
  </si>
  <si>
    <t>The effectiveness of the Back to Sleep campaigns among healthcare professionals in the past 20 years: a systematic review</t>
  </si>
  <si>
    <t>ES/1026193/1</t>
  </si>
  <si>
    <t xml:space="preserve">10.1109/ACCESS.2016.2599408 </t>
  </si>
  <si>
    <t>1.5 Gbit/s FPGA Implementation of a Fully-Parallel Turbo Decoder Designed for Mission-Critical Machine-Type Communication Applications</t>
  </si>
  <si>
    <t>1487.50.00</t>
  </si>
  <si>
    <t>10.1038/ncomms13110</t>
  </si>
  <si>
    <t>The initiation of segmented buoyancy driven melting during continental breakup</t>
  </si>
  <si>
    <t>NE/L013932/1</t>
  </si>
  <si>
    <t>10.1038/ncomms12805</t>
  </si>
  <si>
    <t>Real-time encoding and comparison of neuronal spikes by metal-oxide memristors</t>
  </si>
  <si>
    <t xml:space="preserve">EP/K017829/1 </t>
  </si>
  <si>
    <t>10.1002/adma.201600088</t>
  </si>
  <si>
    <t>Advanced Materials</t>
  </si>
  <si>
    <t>Nano- and Micro-Auxetic Plasmonic Materials</t>
  </si>
  <si>
    <t xml:space="preserve">10.1371/journal.pone.0169162 </t>
  </si>
  <si>
    <t>The effect of timing and frequency of push notifications on usage of a smartphone-based stress management intervention: An exploratory trial</t>
  </si>
  <si>
    <t>10.1017/S0144686X16001057</t>
  </si>
  <si>
    <t>Ageing and Society</t>
  </si>
  <si>
    <t>Intergenerational flows of support between parents and adult children in Britain</t>
  </si>
  <si>
    <t xml:space="preserve">10.1038/srep32417 </t>
  </si>
  <si>
    <t>Authentication and characterisation of a new oesophageal adenocarcinoma cell line: MFD-1</t>
  </si>
  <si>
    <t>G1002565</t>
  </si>
  <si>
    <t xml:space="preserve">10.1038/srep32168 </t>
  </si>
  <si>
    <t>MR/K026682/1</t>
  </si>
  <si>
    <t>10.1038/srep32614</t>
  </si>
  <si>
    <t>High Density Crossbar Arrays with Sub- 15 nm Single Cells via Liftoff Process Only</t>
  </si>
  <si>
    <t>10.1111/nph.14223</t>
  </si>
  <si>
    <t>New Phytologist</t>
  </si>
  <si>
    <t xml:space="preserve">Singlet oxygen initiates a plastid signal controlling photosynthetic gene expression </t>
  </si>
  <si>
    <t>BB/J018139/1</t>
  </si>
  <si>
    <t xml:space="preserve">10.1186/s13148-016-0259-5 </t>
  </si>
  <si>
    <t>Clinical Epigenetics</t>
  </si>
  <si>
    <t>DNA methylation at birth within the promoter of ANRIL predicts markers of cardiovascular risk at 9 years</t>
  </si>
  <si>
    <t xml:space="preserve">MC_U147585827, </t>
  </si>
  <si>
    <t>MC_ST_U12055</t>
  </si>
  <si>
    <t>(RG/07/009)</t>
  </si>
  <si>
    <t>10.1137/140970148</t>
  </si>
  <si>
    <t>SIAM</t>
  </si>
  <si>
    <t>Journal of Uncertainty Quantification</t>
  </si>
  <si>
    <t>Emulation of multivariate simulators using thin-plate splines with application to atmospheric dispersion</t>
  </si>
  <si>
    <t>EP/J018317/1</t>
  </si>
  <si>
    <t>10.1038/srep33504</t>
  </si>
  <si>
    <t>Regulation of osteoblast development by Bcl-2-associated athanogene- 1 (BAG-1)</t>
  </si>
  <si>
    <t xml:space="preserve">BB/G010579/1 </t>
  </si>
  <si>
    <t>BB/L021072/1</t>
  </si>
  <si>
    <t>Breast Cancer Now</t>
  </si>
  <si>
    <t xml:space="preserve">10.1364/OE.24.022908
 </t>
  </si>
  <si>
    <t>Suspended silicon mid-infrared waveguide devices with subwavelength grating metamaterial cladding</t>
  </si>
  <si>
    <t>EP/ L01162X/1</t>
  </si>
  <si>
    <t xml:space="preserve">10.1016/j.forsciint.2016.08.026 </t>
  </si>
  <si>
    <t>Forensic Science International</t>
  </si>
  <si>
    <t>Fact or Friction: Examination of the Transparency, Reliability and Sufficiency of the ACE-V Method of Fingerprint Analysis</t>
  </si>
  <si>
    <t>EP/J004995/1</t>
  </si>
  <si>
    <t>10.1016/j.epsl.2016.08.037</t>
  </si>
  <si>
    <t>Influence of the Amazon River on the Nd isotope composition of deep water in the western equatorial Atlantic during the Oligocene-Miocene transition</t>
  </si>
  <si>
    <t>NE/D005108/1</t>
  </si>
  <si>
    <t>NE/K014137/1</t>
  </si>
  <si>
    <t>10.1093/gji/ggw330</t>
  </si>
  <si>
    <t>Oxford Journals</t>
  </si>
  <si>
    <t>Geophysical Journal International</t>
  </si>
  <si>
    <t>Resistivity image beneath an area of active methane seeps in the continental slope of west Svalbard margin</t>
  </si>
  <si>
    <t xml:space="preserve">NE/H002732/1 </t>
  </si>
  <si>
    <t>NE/H022260/1</t>
  </si>
  <si>
    <t>10.1016/j.socscimed.2016.08.046</t>
  </si>
  <si>
    <t>Social Science and Medicine</t>
  </si>
  <si>
    <t>The impact of limiting long term illness on internal migration in England and Wales: New evidence from census microdata</t>
  </si>
  <si>
    <t>ES/J500161/1</t>
  </si>
  <si>
    <t>10.1016/j.lithos.2016.08.024</t>
  </si>
  <si>
    <t>Lithos</t>
  </si>
  <si>
    <t>Hydrothermal contributions to global biogeochemical cycles: Insights from the Macquarie Island ophiolite</t>
  </si>
  <si>
    <t>NER/S/A/2001/063</t>
  </si>
  <si>
    <t>NER/S/A/2005/1347A</t>
  </si>
  <si>
    <t>10.1186/s13068-016-0603-1</t>
  </si>
  <si>
    <t>Biotechnology for Biofuels</t>
  </si>
  <si>
    <r>
      <t>Biomass traits and candidate genes for bioenergy revealed through association genetics in coppiced European </t>
    </r>
    <r>
      <rPr>
        <i/>
        <sz val="11"/>
        <rFont val="Lucida Sans"/>
        <family val="2"/>
      </rPr>
      <t>Populus nigra</t>
    </r>
    <r>
      <rPr>
        <sz val="11"/>
        <rFont val="Lucida Sans"/>
        <family val="2"/>
      </rPr>
      <t> (L.)</t>
    </r>
  </si>
  <si>
    <t>FP7-311922</t>
  </si>
  <si>
    <t>FP5-QLK5-CT-2002-00953</t>
  </si>
  <si>
    <t xml:space="preserve">10.1371/journal.pntd.0005032 </t>
  </si>
  <si>
    <t>PLoS Neglected Tropical Diseases</t>
  </si>
  <si>
    <r>
      <t xml:space="preserve">The Sero-epidemiology of </t>
    </r>
    <r>
      <rPr>
        <i/>
        <sz val="11"/>
        <rFont val="Lucida Sans"/>
        <family val="2"/>
      </rPr>
      <t>Coxiella burnetii</t>
    </r>
    <r>
      <rPr>
        <sz val="11"/>
        <rFont val="Lucida Sans"/>
        <family val="2"/>
      </rPr>
      <t xml:space="preserve"> in Humans and Cattle, Western Kenya: evidence from a cross-sectional study</t>
    </r>
  </si>
  <si>
    <t>MR/J012343/1</t>
  </si>
  <si>
    <t xml:space="preserve">10.1111/nan.12342 </t>
  </si>
  <si>
    <t>Neuropathology and Applied Neurobiology</t>
  </si>
  <si>
    <t xml:space="preserve">Systems proteomic analysis reveals that Clusterin and Tissue Inhibitor of Metalloproteinases 3 </t>
  </si>
  <si>
    <t>10.1088/0957-4484/27/48/485206</t>
  </si>
  <si>
    <t>Random access actuation of nanowire grid metamaterial</t>
  </si>
  <si>
    <t>MOE2011-T3-1-005</t>
  </si>
  <si>
    <t>10.1038/ncomms13705</t>
  </si>
  <si>
    <t>Holographic Free-electron Light Source</t>
  </si>
  <si>
    <t>10.1016/j.forpol.2016.09.002</t>
  </si>
  <si>
    <t>Forest Policy and Economics</t>
  </si>
  <si>
    <t>Forest ecosystem services derived by smallholder farmers in northwestern Madagascar: Storm hazard mitigation and participation in forest management</t>
  </si>
  <si>
    <t>10.1016/j.nimb.2016.09.007</t>
  </si>
  <si>
    <t>Nuclear Instruments and Methods in Physics Research Section B</t>
  </si>
  <si>
    <t>Three-dimensional Finite Elements Method simulation of Total Ionizing Dose in 22 nm bulk nFinFETs</t>
  </si>
  <si>
    <t>PHD studentship 1304067</t>
  </si>
  <si>
    <t>10.1016/j.erss.2016.09.004</t>
  </si>
  <si>
    <t>Energy Research and Social Science</t>
  </si>
  <si>
    <t>Laundry, Energy and Time: Insights from 20 years of time-use diary data in the United Kingdom</t>
  </si>
  <si>
    <t>EP/K011723/1</t>
  </si>
  <si>
    <t xml:space="preserve">10.1063/1.4973202 </t>
  </si>
  <si>
    <t>American Institute of Physics</t>
  </si>
  <si>
    <t>Applied Physics Letters</t>
  </si>
  <si>
    <t>Templated assembly of metal nanoparticle films on polymer substrates</t>
  </si>
  <si>
    <t>10.1080/03081060.2016.1238570</t>
  </si>
  <si>
    <t>Transportation Planning and Technology</t>
  </si>
  <si>
    <r>
      <t>Local Government Authority Attitudes to Road Traffic CO</t>
    </r>
    <r>
      <rPr>
        <vertAlign val="subscript"/>
        <sz val="11"/>
        <rFont val="Lucida Sans"/>
        <family val="2"/>
      </rPr>
      <t>2</t>
    </r>
    <r>
      <rPr>
        <sz val="11"/>
        <rFont val="Lucida Sans"/>
        <family val="2"/>
      </rPr>
      <t xml:space="preserve"> </t>
    </r>
    <r>
      <rPr>
        <sz val="12"/>
        <rFont val="Calibri"/>
        <family val="2"/>
      </rPr>
      <t>Emissions Modelling: A British Case Study</t>
    </r>
  </si>
  <si>
    <t xml:space="preserve">   </t>
  </si>
  <si>
    <t>10.1016/j.bpj.2016.09.009</t>
  </si>
  <si>
    <t>Biophysical Journal</t>
  </si>
  <si>
    <t>The Full-Length OmpA Dimer: Structure, Function and Membrane Interactions Predicted by Atomistic Molecular Dynamics Simulations</t>
  </si>
  <si>
    <t>BB/M029573/1</t>
  </si>
  <si>
    <t xml:space="preserve">10.1186/s13063-016-1603-y </t>
  </si>
  <si>
    <t>Trials</t>
  </si>
  <si>
    <t>Southampton Pregnancy Intervention for the Next Generation (SPRING): protocol for a randomized controlled trial</t>
  </si>
  <si>
    <t>MC_UP_A620_1014</t>
  </si>
  <si>
    <t>MC_UP_A620_1017</t>
  </si>
  <si>
    <t>10.1038/srep37109</t>
  </si>
  <si>
    <t>Metadevice for intensity modulation with sub-wavelength spatial resolution</t>
  </si>
  <si>
    <t>10.1038/leu.2016.298</t>
  </si>
  <si>
    <t>Leukemia</t>
  </si>
  <si>
    <r>
      <t xml:space="preserve">NON-CODING </t>
    </r>
    <r>
      <rPr>
        <i/>
        <sz val="9"/>
        <rFont val="Lucida Sans"/>
        <family val="2"/>
      </rPr>
      <t>NOTCH1</t>
    </r>
    <r>
      <rPr>
        <sz val="9"/>
        <rFont val="Lucida Sans"/>
        <family val="2"/>
      </rPr>
      <t xml:space="preserve"> MUTATIONS IN CHRONIC LYMPHOCYTIC LEUKEMIA; THEIR CLINICAL IMPACT IN THE UK CLL4 TRIAL</t>
    </r>
  </si>
  <si>
    <t>11052, 12036</t>
  </si>
  <si>
    <t>C34999/A18087, ECMC C24563/A15581</t>
  </si>
  <si>
    <t>10.1017/jfm.2016.680</t>
  </si>
  <si>
    <t>Journal of Fluid Mechanics</t>
  </si>
  <si>
    <t>Reynolds number dependence of the near-wall flow over irregular rough surfaces</t>
  </si>
  <si>
    <t>EP/I032576/1</t>
  </si>
  <si>
    <t>EP/L000261/1</t>
  </si>
  <si>
    <t>10.1136/jmedgenet-2016-104100</t>
  </si>
  <si>
    <t>Journal of medical genetics</t>
  </si>
  <si>
    <t>AMMECR1: a single point mutation causes developmental delay, midface hypoplasia, and elliptocytosis</t>
  </si>
  <si>
    <t>BB/J008168/1</t>
  </si>
  <si>
    <t>10.1016/j.epsl.2016.09.024</t>
  </si>
  <si>
    <t>A new boron isotope-pH calibration for Orbulina universa, with implications for accounting for 'vital effects'</t>
  </si>
  <si>
    <t>NE/D00876X/2</t>
  </si>
  <si>
    <t>10.1144/jmpaleo2016-020</t>
  </si>
  <si>
    <t>The Micropalaeontological Society</t>
  </si>
  <si>
    <t>Journal of Micropalaeontology</t>
  </si>
  <si>
    <t>The unknown planktonic foraminiferal pioneer Henry A. Buckley and his collection at The Natural History Museum, London</t>
  </si>
  <si>
    <t>10.1016/j.dib.2016.09.022</t>
  </si>
  <si>
    <t>Data from a Fingerprint Matching Task with Experts, Trained Students and untrained Novices</t>
  </si>
  <si>
    <t>10.1016/j.aeolia.2016.09.003</t>
  </si>
  <si>
    <t>Aeolian Research</t>
  </si>
  <si>
    <t>Evaporative sodium salt crust development and its wind tunnel derived transport dynamics under variable climatic conditions</t>
  </si>
  <si>
    <t>NE/H021841/1</t>
  </si>
  <si>
    <t>10.1364/OME.6.003814</t>
  </si>
  <si>
    <t>Optical Materials Express</t>
  </si>
  <si>
    <t>Isotropic contractive scaling of laser written microstructures in vitrified aerogels</t>
  </si>
  <si>
    <t>EP/J008052/1</t>
  </si>
  <si>
    <t xml:space="preserve">10.1109/ACCESS.2016.2615266 </t>
  </si>
  <si>
    <t>Compressed Sensing Improves the Performance of Subcarrier Index-Modulation Assisted OFDM</t>
  </si>
  <si>
    <t>10.1038/srep35805</t>
  </si>
  <si>
    <t>The Southampton-York Natural Scenes (SYNS) dataset: Statistics of surface attitude</t>
  </si>
  <si>
    <t>EP/K005952/1</t>
  </si>
  <si>
    <t xml:space="preserve">10.1210/jc.2016-2869 </t>
  </si>
  <si>
    <t>Endocrine Society</t>
  </si>
  <si>
    <t>Journal of Clinical Endocrinology and Metabolism</t>
  </si>
  <si>
    <t>Determinants of the maternal 25-hydroxyvitamin D response to vitamin D supplementation during pregnancy</t>
  </si>
  <si>
    <t>4050502589 (MRC LEU)</t>
  </si>
  <si>
    <t>U105960371 (MRC HNR)</t>
  </si>
  <si>
    <t>17702 (MAVIDOS)</t>
  </si>
  <si>
    <t>10.1175/JCLI-D-16-0323.1</t>
  </si>
  <si>
    <t>AMS</t>
  </si>
  <si>
    <t>Journal of Climate</t>
  </si>
  <si>
    <t>Predictability and decadal variability of the North Atlantic ocean state evaluated from a realistic ocean model</t>
  </si>
  <si>
    <t>10.1186/s13012-016-0506-3</t>
  </si>
  <si>
    <t>Implementation Science</t>
  </si>
  <si>
    <t>Implementation, context and complexity</t>
  </si>
  <si>
    <t>ES-062-23-3274</t>
  </si>
  <si>
    <t>10.1016/j.jfluchem.2016.09.020</t>
  </si>
  <si>
    <t>Journal of Fluorine Chemistry</t>
  </si>
  <si>
    <t>Complexes of vanadium(IV) oxide difluoride with neutral N- and O-donor ligands</t>
  </si>
  <si>
    <t>EP/1033394/1</t>
  </si>
  <si>
    <t>10.1016/j.scitotenv.2016.09.202</t>
  </si>
  <si>
    <t>Seasonal effects to metallothionein responses to metal exposure in a naturalised population of Ruditapes philippinarum in a semi-enclosed estuarine environment</t>
  </si>
  <si>
    <t>EP/L505067/1</t>
  </si>
  <si>
    <t>Experimental Eye Research</t>
  </si>
  <si>
    <t xml:space="preserve">The Alzheimer's-related amyloid beta peptide is internalised by R28 neuroretinal cells and disrupts the microtubule associated protein 2 (MAP-2) </t>
  </si>
  <si>
    <t>MRC (NC3R)</t>
  </si>
  <si>
    <t>NC/L001152/1</t>
  </si>
  <si>
    <t xml:space="preserve">10.2147/MDER.S121712 </t>
  </si>
  <si>
    <t>Dove Medical Press</t>
  </si>
  <si>
    <t>Medical Devices; Evidence and Research</t>
  </si>
  <si>
    <t>Effects of Strap tension during Non-Invasive Ventilation Mask Application: A Combined Biomechanical and Biomarker Approach</t>
  </si>
  <si>
    <t>EP/M000303/1</t>
  </si>
  <si>
    <t>10.1364/OL.42.000290</t>
  </si>
  <si>
    <t>High spatial resolution distributed optical fibre dynamic strain sensor with enhanced frequency and strain resolution</t>
  </si>
  <si>
    <t>EP/N00437X/1</t>
  </si>
  <si>
    <t>10.3389/fpsyg.2017.00171</t>
  </si>
  <si>
    <t>Frontiers</t>
  </si>
  <si>
    <t>Frontiers in Psychology</t>
  </si>
  <si>
    <t>A systematic review of experimental paradigms for exploring biased interpretation of ambiguous information with emotional and neutral associations</t>
  </si>
  <si>
    <t>ES/I904026/1</t>
  </si>
  <si>
    <t>10.1016/j.marpolbul.2016.09.041</t>
  </si>
  <si>
    <t>Marine Pollution Bulletin</t>
  </si>
  <si>
    <t xml:space="preserve">Simulating pathways of subsurface oil in the Faroe–Shetland Channel </t>
  </si>
  <si>
    <t>PhD Studentship. UoS and NERC funded through NOCS</t>
  </si>
  <si>
    <t xml:space="preserve"> 10.1039/C6CP04101A</t>
  </si>
  <si>
    <t xml:space="preserve">Physical Chemistry, Chemical Physics </t>
  </si>
  <si>
    <t>Dynamic Behaviour of the Silica-Water-Bio Electrical Double Layer in the Presence of a Divalent Electrolyte</t>
  </si>
  <si>
    <t>EP/G03690X/1 Doctoral Training Grant</t>
  </si>
  <si>
    <t>10.1016/j.esd.2016.10.001</t>
  </si>
  <si>
    <t>Energy for Sustainable Development</t>
  </si>
  <si>
    <t xml:space="preserve">Livelihood diversification: the role of charcoal production in southern Malawi </t>
  </si>
  <si>
    <t>PhD studentship</t>
  </si>
  <si>
    <t>10.1186/s12884-016-1120-8</t>
  </si>
  <si>
    <t>BMC Pregnancy and Childbirth</t>
  </si>
  <si>
    <t>The causes of maternal mortality in adolescents in low and middle income countries: A systematic review of the literature</t>
  </si>
  <si>
    <t>ES/H038485/1</t>
  </si>
  <si>
    <t xml:space="preserve">10.1038/srep36994 </t>
  </si>
  <si>
    <t>The sensitivity of the DNA damage checkpoint prevents oocyte maturation in endometriosis</t>
  </si>
  <si>
    <t>BB/L006006/1</t>
  </si>
  <si>
    <t>10.1002/iid3.139</t>
  </si>
  <si>
    <t>Immunity, Inflammation and Disease</t>
  </si>
  <si>
    <t>Cellular crosstalk between airway epithelial and endothelial cells regulates barrier functions during exposure to double-stranded RNA</t>
  </si>
  <si>
    <t>NC3Rs G1001598/1</t>
  </si>
  <si>
    <t>10.1039/c6ob01210h</t>
  </si>
  <si>
    <t>Organic &amp; Biomolecular Chemistry</t>
  </si>
  <si>
    <t>Biasing hydrogen bonding donating host systems towards chemical warfare agent recognition</t>
  </si>
  <si>
    <t>EP/K503770/1</t>
  </si>
  <si>
    <t>10.1016/j.polgeo.2016.10.004</t>
  </si>
  <si>
    <t>Political Geography</t>
  </si>
  <si>
    <t>Changing spaces of political encounter and the rise of anti-politics: Evidence from Mass Observation’s General Election diaries</t>
  </si>
  <si>
    <t>10.1016/j.imbio.2016.10.015</t>
  </si>
  <si>
    <t>Immunobiology</t>
  </si>
  <si>
    <t>Novel expression of a functional trimeric fragment of human SP-A with efficacy in neutralisation of RSV</t>
  </si>
  <si>
    <t>PHD studentship</t>
  </si>
  <si>
    <t xml:space="preserve">10.1080/08982112.2016.1246045 </t>
  </si>
  <si>
    <t>Taylor and Francis</t>
  </si>
  <si>
    <t>Quality Engineering</t>
  </si>
  <si>
    <t>Bayesian design of experiments for generalised linear models and dimensional analysis with industrial and scientific application</t>
  </si>
  <si>
    <t>10.1080/00401706.2016.1251495</t>
  </si>
  <si>
    <t>Technometrics</t>
  </si>
  <si>
    <t xml:space="preserve">Bayesian Design of Experiments using Approximate Coordinate Exchange </t>
  </si>
  <si>
    <t>10.1016/j.jocs.2016.10.015</t>
  </si>
  <si>
    <t>Journal of Computational Science</t>
  </si>
  <si>
    <t>Performance evaluation of explicit finite difference algorithms with varying amounts of computational and memory intensity</t>
  </si>
  <si>
    <t>EP/K038567/1</t>
  </si>
  <si>
    <t>10.1021/acs.orglett.6b03007</t>
  </si>
  <si>
    <t>ACS</t>
  </si>
  <si>
    <t>Organic Letters</t>
  </si>
  <si>
    <t>A Short Diastereoselective Total Synthesis of (±)-Vibralactone</t>
  </si>
  <si>
    <t>EP/L0505067/1</t>
  </si>
  <si>
    <t xml:space="preserve">10.1080/14685248.2016.1258119 </t>
  </si>
  <si>
    <t>Journal of Turbulence</t>
  </si>
  <si>
    <t xml:space="preserve">Surface correlations of hydrodynamic drag for transitionally rough engineering surfaces </t>
  </si>
  <si>
    <t>10.1016/j.bbi.2016.10.020</t>
  </si>
  <si>
    <t>Brain Behavior Immunity</t>
  </si>
  <si>
    <t>The effect of systemic inflammation on human brain barrier function</t>
  </si>
  <si>
    <t>MR/L01453X/1</t>
  </si>
  <si>
    <t>10.1093/plankt/fbw082</t>
  </si>
  <si>
    <t>Journal of Plankton Research</t>
  </si>
  <si>
    <t>Occurrence of the siphonophore Muggiaea atlantica in Scottish coastal waters: source or sink?</t>
  </si>
  <si>
    <t>PhD Studentship Michael Blackett</t>
  </si>
  <si>
    <t>10.3389/fmats.2016.00051</t>
  </si>
  <si>
    <t>Frontiers in materials, optics and photonics</t>
  </si>
  <si>
    <t>Low-loss slot waveguides with silicon (111) surfaces realized using anisotropic wet etching technique</t>
  </si>
  <si>
    <t>EP/M009416/1</t>
  </si>
  <si>
    <t>EP/M008975/1</t>
  </si>
  <si>
    <t>EP/N013247/1</t>
  </si>
  <si>
    <t>10.1016/j.csda.2016.10.025</t>
  </si>
  <si>
    <t>Computational Statistics and Data Analysis</t>
  </si>
  <si>
    <t>Model selection via Bayesian information capacity designs for generalised linear models</t>
  </si>
  <si>
    <t>org/10.1016/j.elecom.2016.11.004</t>
  </si>
  <si>
    <t>Electrochemistry Communications</t>
  </si>
  <si>
    <t>An extended channel length microflow electrolysis cell for convenient laboratory synthesis</t>
  </si>
  <si>
    <t>EP/L003325/1</t>
  </si>
  <si>
    <t>10.1016/j.ecolecon.2016.11.003</t>
  </si>
  <si>
    <t>Ecological Economics</t>
  </si>
  <si>
    <t>Coupled societies are more robust against collapse: A hypothetical look at Easter Island</t>
  </si>
  <si>
    <t xml:space="preserve"> 10.1016/j.jocs.2016.11.001 </t>
  </si>
  <si>
    <t>OpenSBLI: A framework for the automated derivation and parallel execution of finite difference solvers on a range of computer architectures</t>
  </si>
  <si>
    <t>European Commission 671571</t>
  </si>
  <si>
    <t>10.1109/TCAD.2015.2481867
10.1109/TCAD.2015.2481867</t>
  </si>
  <si>
    <t>Learning Transfer-Based Adaptive Energy Minimization in Embedded Systems</t>
  </si>
  <si>
    <t>10.1021/acssynbio.6b00219</t>
  </si>
  <si>
    <t>ACS Synthetic Biology</t>
  </si>
  <si>
    <t>Reprogramming the transcriptional response to hypoxia with a chromosomally encoded cyclic peptide HIF-1 inhibitor.</t>
  </si>
  <si>
    <t>A20185</t>
  </si>
  <si>
    <t xml:space="preserve">10.1364/OL.42.000069
 </t>
  </si>
  <si>
    <t>Thermal poling of silica optical fibers using novel liquid electrodes</t>
  </si>
  <si>
    <t>EP/I035307/1</t>
  </si>
  <si>
    <t>10.1038/srep38095</t>
  </si>
  <si>
    <t>Quantum Error Correction Protects Quantum Search Algorithms Against Decoherence</t>
  </si>
  <si>
    <t>10.5258/SOTON/397738</t>
  </si>
  <si>
    <t>A Scalable Turbo Decoding Algorithm for High-Throughput Network-on-Chip Implementation</t>
  </si>
  <si>
    <t xml:space="preserve">EP/J015520/1 </t>
  </si>
  <si>
    <t xml:space="preserve">EP/L010550/1 </t>
  </si>
  <si>
    <t>10.1039/C6CC07756K</t>
  </si>
  <si>
    <t>Chemical Communications</t>
  </si>
  <si>
    <t>EP/K504555/1      Industrial CASE Award</t>
  </si>
  <si>
    <t>10.1039/C6RA23059H</t>
  </si>
  <si>
    <t>Surface Modification and Porosimetry of Vertically Aligned Hexagonal Mesoporous Silica Films</t>
  </si>
  <si>
    <t xml:space="preserve">EP/K00509X/1 </t>
  </si>
  <si>
    <t>EP/K009877/1</t>
  </si>
  <si>
    <t>10.1109/ACCESS.2016.2629671</t>
  </si>
  <si>
    <t>Quantum-Assisted Joint Multi-Objective Routing and Load Balancing for Socially-Aware Networks</t>
  </si>
  <si>
    <t>10.1016/j.gca.2016.11.015</t>
  </si>
  <si>
    <t>Geochimica et Cosmochimica Acta</t>
  </si>
  <si>
    <t>Methane in shallow subsurface sediments at the landward limit of the gas hydrate stability zone offshore Western Svalbard</t>
  </si>
  <si>
    <t>NE/D005728/2</t>
  </si>
  <si>
    <t>10.1038/srep39325</t>
  </si>
  <si>
    <t>Specific arrangements of species dominance can be more influential than evenness in maintaining ecosystem process and function</t>
  </si>
  <si>
    <t>NE/J015075/1</t>
  </si>
  <si>
    <t>10.1038/sdata.2016.107</t>
  </si>
  <si>
    <t>Scientific Data</t>
  </si>
  <si>
    <t>Spatial and Temporal analysis of extreme sea level and storm surge events around the coastline of the UK</t>
  </si>
  <si>
    <t>10.1016/j.microrel.2016.11.007</t>
  </si>
  <si>
    <t>Microelectronics Reliability</t>
  </si>
  <si>
    <t>Total Ionizing Dose, Random Dopant Fluctuations, and its combined effect in the 45 nm PDSOI node</t>
  </si>
  <si>
    <t>PhD studentship Award No. 1304067</t>
  </si>
  <si>
    <t xml:space="preserve">10.1130/G38800.1 </t>
  </si>
  <si>
    <t>Geological Society of America</t>
  </si>
  <si>
    <t>Geology</t>
  </si>
  <si>
    <t>Coupling leeside grainfall to avalanche characteristics in aeolian dune dynamics</t>
  </si>
  <si>
    <t>GEF/1025</t>
  </si>
  <si>
    <t>National Geographic Society</t>
  </si>
  <si>
    <t>GEFNE110-14</t>
  </si>
  <si>
    <t>10.1088/1361-6463/50/2/025106</t>
  </si>
  <si>
    <t>Journal of Physics D: Applied Physics</t>
  </si>
  <si>
    <t>Material and optical properties of low-temperature NH3-free PECVD SiNx layers for photonic applications</t>
  </si>
  <si>
    <t>EP/L021129/1</t>
  </si>
  <si>
    <t>EP/K02423X/1</t>
  </si>
  <si>
    <t>10.1021/acsnano.6b07495</t>
  </si>
  <si>
    <t>ACS Nano</t>
  </si>
  <si>
    <t>Controlling Stiction in Nano-Electro-Mechanical Systems Using Liquid Crystals</t>
  </si>
  <si>
    <t>EP/G00515X/1</t>
  </si>
  <si>
    <t>Zepler Institute Stimulus Fund</t>
  </si>
  <si>
    <t>10.1021/acsphotonics.6b00921</t>
  </si>
  <si>
    <t>ACS Photonics</t>
  </si>
  <si>
    <t>All-optical pattern recognition and image processing on a metamaterial beam splitter</t>
  </si>
  <si>
    <t>MOE Singapore</t>
  </si>
  <si>
    <t>10.1021/jacs.6b10694</t>
  </si>
  <si>
    <t>Journal of the Americal Chemical Society</t>
  </si>
  <si>
    <t>Transmembrane Fluoride Transport: Direct Measurement and Selectivity Studies</t>
  </si>
  <si>
    <t>10.1038/srep43695</t>
  </si>
  <si>
    <t>Consequences of biodiversity loss diverge from expectation with post-extinction compensatory responses</t>
  </si>
  <si>
    <t>NE/L002531/1</t>
  </si>
  <si>
    <t>NE/K001906/1</t>
  </si>
  <si>
    <t>10.1016/j.apsusc.2016.11.120</t>
  </si>
  <si>
    <t>Applied Surface Science</t>
  </si>
  <si>
    <t>Time-resolved imaging of flyer dynamics for femtosecond laser-induced backward transfer of solid polymer thin films</t>
  </si>
  <si>
    <t>EP/L022230/1</t>
  </si>
  <si>
    <t>10.1038/srep39158</t>
  </si>
  <si>
    <t>Nature</t>
  </si>
  <si>
    <t xml:space="preserve">Ecology and biogeography of megafauna and macrofauna at the first known deep-sea hydrothermal vents on the </t>
  </si>
  <si>
    <t xml:space="preserve">NE/H012087/1 </t>
  </si>
  <si>
    <t>10.1364/OE.25.000351.</t>
  </si>
  <si>
    <t>Optical Society of America</t>
  </si>
  <si>
    <t>Raman-shifted wavelength-selectable pulsed fibre laser with high repetition rate and high pulse energy in the visible</t>
  </si>
  <si>
    <t>EP/J021970</t>
  </si>
  <si>
    <t>10.1109/ACCESS.2016.2628776</t>
  </si>
  <si>
    <t>Performance of Cognitive Selective-Repeat Hybrid Automatic Repeat Request</t>
  </si>
  <si>
    <t>10.1039/C6CP07334D</t>
  </si>
  <si>
    <t>Effect of graphene support on large Pt nanoparticles</t>
  </si>
  <si>
    <t>EP/K013556/1</t>
  </si>
  <si>
    <t>10.1038/srep38449</t>
  </si>
  <si>
    <t xml:space="preserve">Macmillan </t>
  </si>
  <si>
    <t>Arctic lakes show strong decadal trend in earlier spring ice-out</t>
  </si>
  <si>
    <t>NE/K000349/1</t>
  </si>
  <si>
    <t>10.1016/j.ssmph.2016.11.009</t>
  </si>
  <si>
    <t>SSM-Population Health</t>
  </si>
  <si>
    <t>Changes in living arrangements and mortality among older people in China</t>
  </si>
  <si>
    <t>10.1039/C6CC07377H</t>
  </si>
  <si>
    <t>Properties and emerging applications of mechanically interlocked ligands</t>
  </si>
  <si>
    <t xml:space="preserve">EP/L016621/1 </t>
  </si>
  <si>
    <t>10.1016/j.quascirev.2016.11.022</t>
  </si>
  <si>
    <t>Quaternary Science Reviews</t>
  </si>
  <si>
    <t>Vegetation of Eurasia from the last glacial maximum to present: key biogeographic patterns</t>
  </si>
  <si>
    <t>NE/D001578</t>
  </si>
  <si>
    <t xml:space="preserve">10.1364/OE.25.003214
 </t>
  </si>
  <si>
    <t>Photonic crystal waveguides on silicon rich nitride platform</t>
  </si>
  <si>
    <t xml:space="preserve">10.1364/OL.42.000775
 </t>
  </si>
  <si>
    <t>Approach for power scaling solid-state lasers with intracavity motion</t>
  </si>
  <si>
    <t>EP/H02607X/1</t>
  </si>
  <si>
    <t xml:space="preserve">10.1371/journal.pntd.0005252 </t>
  </si>
  <si>
    <t>PLos Neglected Tropical Disease</t>
  </si>
  <si>
    <t>A Multi-Host Agent-Based Model for a Zoonotic, Vector-Borne Disease. A Case Study on Trypanosomiasis in Eastern Province, Zambia</t>
  </si>
  <si>
    <t>EP/G03690X/1    (Doctoral Training Centre grant)</t>
  </si>
  <si>
    <t>10.1088/1367-2630/18/11/113020</t>
  </si>
  <si>
    <t>New Journal of Physics</t>
  </si>
  <si>
    <t>A dynamic magneto-optical trap for atom chips</t>
  </si>
  <si>
    <t>EP/M013294/1</t>
  </si>
  <si>
    <t>10.1038/srep38752</t>
  </si>
  <si>
    <t>Global water cycle amplifying at less than the Clausius-Clapeyron rate</t>
  </si>
  <si>
    <t>NE/K012932/1</t>
  </si>
  <si>
    <t>10.1016/S0140-6736(17)30045-4</t>
  </si>
  <si>
    <t>The Lancet</t>
  </si>
  <si>
    <t>Child-to-adult neurodevelopmental and mental health trajectories after early life deprivation: the young adult follow-up of the Longtitudinal English and Romanian Adoptees study</t>
  </si>
  <si>
    <t>10.1785/0120150253</t>
  </si>
  <si>
    <t>Seismological Society of America</t>
  </si>
  <si>
    <t>Bulletin of the Seismological Society of America</t>
  </si>
  <si>
    <t xml:space="preserve">Local Earthquake Magnitude Scale and b-value for the Danakil Region of Northern Afar </t>
  </si>
  <si>
    <t>NE/L013932</t>
  </si>
  <si>
    <t>10.1016/j.celrep.2016.12.041</t>
  </si>
  <si>
    <t>Cell Press</t>
  </si>
  <si>
    <t>Cell Reports</t>
  </si>
  <si>
    <t>Coupled proliferation and apoptosis maintain the rapid turnover of microglia in the adult brain</t>
  </si>
  <si>
    <t>MR/K022687/1</t>
  </si>
  <si>
    <t>10.1080/00139157.2016.1209016</t>
  </si>
  <si>
    <t xml:space="preserve">Environment: Science and Policy for Sustainable Development  </t>
  </si>
  <si>
    <t>Making SDGs Work for Climate Change Hotspots</t>
  </si>
  <si>
    <t>10.1186/s40608-016-0141-1</t>
  </si>
  <si>
    <t>Biomed Central</t>
  </si>
  <si>
    <t>BMC Obesity</t>
  </si>
  <si>
    <t>Complex association between rural/urban residence, household wealth and women's overweight: Evidence from 30 cross-sectional national household surveys in Africa</t>
  </si>
  <si>
    <t>10.1002/2016JC012183</t>
  </si>
  <si>
    <t>Journal of Geophysical Research: Oceans</t>
  </si>
  <si>
    <t>Monitoring remote ocean waves using P-wave microseisms’</t>
  </si>
  <si>
    <t>10.1111/cea.12879.</t>
  </si>
  <si>
    <t>Clinical &amp; Experimental Allergy</t>
  </si>
  <si>
    <t>Mast cells are permissive for rhinovirus replications: potential implications for asthma exacerbations</t>
  </si>
  <si>
    <t>Wellcome Trust Value in People Award</t>
  </si>
  <si>
    <t>GO900453</t>
  </si>
  <si>
    <t>10.1002/2016JA022994</t>
  </si>
  <si>
    <t>Journal of Geophysical Research:Space Physics</t>
  </si>
  <si>
    <t>Automated Force Free Flux Rope Identification</t>
  </si>
  <si>
    <t>ST/K004298/2</t>
  </si>
  <si>
    <t xml:space="preserve">10.1039/C6TA09572K               </t>
  </si>
  <si>
    <t>Journal of Materials Chemistry A</t>
  </si>
  <si>
    <t>EP/N024303/1</t>
  </si>
  <si>
    <t>China Scholarship Council</t>
  </si>
  <si>
    <t>10.1021/acs.jctc.6b00506</t>
  </si>
  <si>
    <t>A Monte Carlo Resampling Approach for the Calculation of Hybrid Classical and Quantum Free Energies</t>
  </si>
  <si>
    <t>EP/K039156/13</t>
  </si>
  <si>
    <t>10.1016/j.trac.2016.12.008</t>
  </si>
  <si>
    <t>TrAC Trends in Analytical Chemistry</t>
  </si>
  <si>
    <t>NE/I019638/1</t>
  </si>
  <si>
    <t>10.1016/j.gca.2016.12.022</t>
  </si>
  <si>
    <t>Opposing authigenic controls on the isotopic signature of dissolved iron in hydrothermal plumes</t>
  </si>
  <si>
    <t>NE/K500938/1</t>
  </si>
  <si>
    <t>NE/K009532/1</t>
  </si>
  <si>
    <t>NE/DO1249X/1</t>
  </si>
  <si>
    <t>10.1016/j.scitotenv.2017.01.095</t>
  </si>
  <si>
    <t>Operationalizing safe operating space for regional social-ecological systems</t>
  </si>
  <si>
    <t>NERC/ESRC</t>
  </si>
  <si>
    <t>Interdisciplinary PhD studentship award</t>
  </si>
  <si>
    <t>10.3390/land6010009</t>
  </si>
  <si>
    <t>Land</t>
  </si>
  <si>
    <t>Urban growth dynamics in Perth, Western Australia: using applied remote sensing for sustainable future planning</t>
  </si>
  <si>
    <t>10.1021/acscatal.6b03190</t>
  </si>
  <si>
    <t>ACS Catalysis</t>
  </si>
  <si>
    <t>Tandem Site and Size Controlled Pd Nanoparticles for the Directed Hydrogenation of Furfural</t>
  </si>
  <si>
    <t>EP I019693</t>
  </si>
  <si>
    <t>EP/K014706/1, EP/K014714/1</t>
  </si>
  <si>
    <t>EP/K014668/1, EP/K014854/1</t>
  </si>
  <si>
    <t xml:space="preserve">10.1039/c6cp08165g </t>
  </si>
  <si>
    <t>Physical Chemistry Chemical Physics</t>
  </si>
  <si>
    <t>Linear-scaling density functional simulations of the effect of crystallographic structure on electronic and optical properties of fullerene solvates</t>
  </si>
  <si>
    <t>EP/L015382/1</t>
  </si>
  <si>
    <t>10.1175/JPO-D-16-0089.1</t>
  </si>
  <si>
    <t>Recent wind-driven variability in Atlantic water mass distribution and meridional overturning circulation</t>
  </si>
  <si>
    <t>NERC Studentship</t>
  </si>
  <si>
    <t xml:space="preserve">10.1109/TSE.2017.2659745 </t>
  </si>
  <si>
    <t>IEEE Transactions on Software Engineering</t>
  </si>
  <si>
    <t>A Templating System tp generate provenance</t>
  </si>
  <si>
    <t xml:space="preserve">SOCIAM (EP/J017728/1) </t>
  </si>
  <si>
    <t xml:space="preserve">ORCHID (EP/I011587/1) </t>
  </si>
  <si>
    <t xml:space="preserve">eBook (ES/K007246/1) </t>
  </si>
  <si>
    <t>10.1128/mBio.02073-16</t>
  </si>
  <si>
    <t>ASFM</t>
  </si>
  <si>
    <t>mBio</t>
  </si>
  <si>
    <t>A Bioengineered three-dimensional cell culture platform integrated with Microluidics to address antimicrobial resistance in Tubercolosis</t>
  </si>
  <si>
    <t xml:space="preserve">MR/N006631/1  </t>
  </si>
  <si>
    <t>NC/L001039/1</t>
  </si>
  <si>
    <t>10.1016/j.epsl.2017.01.010</t>
  </si>
  <si>
    <t>Hydrothermal cooling of the ocean crust: Insights from ODP Hole 1256D</t>
  </si>
  <si>
    <t>NER/T/S/2003/00048</t>
  </si>
  <si>
    <t>NE/E001971/1</t>
  </si>
  <si>
    <t>NE/L00059/1</t>
  </si>
  <si>
    <t xml:space="preserve">10.1016/j.brat.2017.01.012 </t>
  </si>
  <si>
    <t>Behaviour Research and Therapy</t>
  </si>
  <si>
    <t>Testing the differential effects of acceptance and attention-based psychological interventions on intrusive thoughts and worry</t>
  </si>
  <si>
    <t>MR/J011754/1</t>
  </si>
  <si>
    <t>10.1016/j.chb.2016.12.074</t>
  </si>
  <si>
    <t>computers in human behavior</t>
  </si>
  <si>
    <t>An investigation of player motivations in Eyewire, a gamified citizen science project</t>
  </si>
  <si>
    <t>EP/J017728/2.</t>
  </si>
  <si>
    <t>10.1002/2016EF000508</t>
  </si>
  <si>
    <t>Earth’s Future</t>
  </si>
  <si>
    <t>A new approach to projecting 21st century sea-level changes and extremes</t>
  </si>
  <si>
    <t>NE/P01495X/1</t>
  </si>
  <si>
    <t>NE/N009789/1</t>
  </si>
  <si>
    <t>NE/I009906/1</t>
  </si>
  <si>
    <t>10.1021/acs.jpcc.6b10851</t>
  </si>
  <si>
    <t>Journal of Physical Chemistry C</t>
  </si>
  <si>
    <t>Effect of Polymerization Statistics on the Electronic Properties of Copolymers for Organic Photovoltaics</t>
  </si>
  <si>
    <t xml:space="preserve">EP/L015382/1 </t>
  </si>
  <si>
    <t>EP/J015059/1</t>
  </si>
  <si>
    <t xml:space="preserve">10.1130/G38432.1 </t>
  </si>
  <si>
    <t xml:space="preserve">Isotopic signature of dissolved iron delivered to the Southern Ocean from hydrothermal vents in the East Scotia Sea </t>
  </si>
  <si>
    <t>NE/D01249X/1</t>
  </si>
  <si>
    <t>10.1016/j.ijfatigue.2017.01.035</t>
  </si>
  <si>
    <t>International Journal of Fatigue</t>
  </si>
  <si>
    <t>Electron microscopy investigations of microstructural alterations due to classical Rolling Contact Fatigue (RCF) in martensitic AISI 52100 bearing steel</t>
  </si>
  <si>
    <t>10.1002/lno.10532</t>
  </si>
  <si>
    <t>Limnology and Oceanography</t>
  </si>
  <si>
    <t>Differences in the carbon flows in the benthic food webs of abyssal hill and plain habitats</t>
  </si>
  <si>
    <t>NE/H021787/1</t>
  </si>
  <si>
    <t>10.1175/JPO-D-16-0153.1</t>
  </si>
  <si>
    <t>Observation of a large lee wave in the Drake Passage</t>
  </si>
  <si>
    <t>10.1002/2016GL071213</t>
  </si>
  <si>
    <t>AGU</t>
  </si>
  <si>
    <t>Scaling laws for coastal overwash morphology</t>
  </si>
  <si>
    <t>NE/N015665/2</t>
  </si>
  <si>
    <t>10.1016/j.energy.2017.02.023</t>
  </si>
  <si>
    <t>Energy</t>
  </si>
  <si>
    <t>Assessment of the energy extraction potential at tidal sites around the Channel Islands</t>
  </si>
  <si>
    <t>EP/I027912/1</t>
  </si>
  <si>
    <t>10.1130/G38764.1</t>
  </si>
  <si>
    <t>The Geological Society of America</t>
  </si>
  <si>
    <t>A new model for turbidity current behaviour based on integration of flow monitoring and precision coring in a submarine canyon</t>
  </si>
  <si>
    <t>NE/L501657/1</t>
  </si>
  <si>
    <t>JMIR Publications</t>
  </si>
  <si>
    <t>JMIR Serious Games</t>
  </si>
  <si>
    <t>Using Computer Simulations for Investigating a Sex Education Intervention: An exploratory Study</t>
  </si>
  <si>
    <t>10.1017/S2040174417000149</t>
  </si>
  <si>
    <t>Journal of Developmental Origins of Health and Disease</t>
  </si>
  <si>
    <t>REDUCED FETAL VITAMIN D STATUS BY MATERNAL UNDERNUTRITION DURING DISCRETE GESTATIONAL WINDOWS IN SHEEP</t>
  </si>
  <si>
    <t>D17858</t>
  </si>
  <si>
    <t>10.1016/j.medengphy.2017.02.008</t>
  </si>
  <si>
    <t>Medical Engineering &amp; Physics</t>
  </si>
  <si>
    <t>Finite Element Analysis of the Amputated Lower Limb: a Systematic Review and Recommendations</t>
  </si>
  <si>
    <t>FEE Doctoral Training Program (DTP) Block Grant</t>
  </si>
  <si>
    <t>“Medical Device and Vulnerable Skin Network” (ref EP/M000303/1)</t>
  </si>
  <si>
    <t>10.1121/1.4977197</t>
  </si>
  <si>
    <t>Acoustical Society of America</t>
  </si>
  <si>
    <t>Journal of the Acoustical Society of America</t>
  </si>
  <si>
    <t>Auditory inspired machine learning techniques can improve speech intelligibility and quality for hearing-impaired listeners</t>
  </si>
  <si>
    <t>EP/K020501/1</t>
  </si>
  <si>
    <t>PITN-GA-2012-317521 (ITN ICanHear).</t>
  </si>
  <si>
    <t>10.1016/j.csr.2017.02.004</t>
  </si>
  <si>
    <t>The impact of future sea-level rise on the global tides</t>
  </si>
  <si>
    <t>NE/M006107/1     NE/M005097/1</t>
  </si>
  <si>
    <t>10.1016/j.ijome.2016.10.001</t>
  </si>
  <si>
    <t>International Journal of Marine Energy</t>
  </si>
  <si>
    <t>Experimental validation of the distributed drag method for simulating large marine current turbine arrays using porous fences</t>
  </si>
  <si>
    <t>10.1364/OL.42.001740</t>
  </si>
  <si>
    <t>Radially- and azimuthally- polarized nanosecond Yb-doped fiber MOPA system incoporating temporal shaping</t>
  </si>
  <si>
    <t>EP/M014029/1</t>
  </si>
  <si>
    <t>EP/P012248/1</t>
  </si>
  <si>
    <t>10.1364/OME.7.001628</t>
  </si>
  <si>
    <t>Ytterbium-doped-garnet crystal waveguide lasers grown by pulsed laser deposition</t>
  </si>
  <si>
    <t>EP/L021390/1</t>
  </si>
  <si>
    <t>EP/N018281/1</t>
  </si>
  <si>
    <t>10.1038/nature20825</t>
  </si>
  <si>
    <t>Springer Nature</t>
  </si>
  <si>
    <t>Vigorous lateral export of the meltwater outflow from beneath an Antarctic ice shelf</t>
  </si>
  <si>
    <t>NE/J005703/1</t>
  </si>
  <si>
    <t>NE/J005746/1</t>
  </si>
  <si>
    <t>NE/J005770/1</t>
  </si>
  <si>
    <t>Pneumonia</t>
  </si>
  <si>
    <t>Pneumococcal conjugate vaccine implementation in middle-income countries</t>
  </si>
  <si>
    <t>Newton Fund</t>
  </si>
  <si>
    <t>Institutional Links Award</t>
  </si>
  <si>
    <t>10.1002/2016JB013526</t>
  </si>
  <si>
    <t>AGU (Wiley)</t>
  </si>
  <si>
    <t>Imaging Pacific Lithosphere Seismic Discontinuities – Insights from SS Precursor Modeling</t>
  </si>
  <si>
    <t>10.1080/1369183X.2017.1299622</t>
  </si>
  <si>
    <t>Journal of Ethnic and Migration Studies</t>
  </si>
  <si>
    <t xml:space="preserve">An ‘undeliberate determinacy’? The changing migration…. </t>
  </si>
  <si>
    <t>RES-625-25-0001</t>
  </si>
  <si>
    <t>10.1515/aot-2016-0069</t>
  </si>
  <si>
    <t>De Gruyter</t>
  </si>
  <si>
    <t>Advanced Optical Technologies</t>
  </si>
  <si>
    <t>Ga-La-S-Se glass for visible and thermal imaging</t>
  </si>
  <si>
    <t>EP/M015130/1</t>
  </si>
  <si>
    <t>10.1039/C7DT00285H</t>
  </si>
  <si>
    <t>Synthesis and methane cracking activity of a silicon nitride supported vanadium nitride nanoparticle composite</t>
  </si>
  <si>
    <t xml:space="preserve">EP/J019208/1 </t>
  </si>
  <si>
    <t>EP/J018384/1</t>
  </si>
  <si>
    <t>10.1002/2016JA023718</t>
  </si>
  <si>
    <t>NE/N004051/1</t>
  </si>
  <si>
    <t>10.1121/1.4977750</t>
  </si>
  <si>
    <t>A Linearly Tapered Box Model of the Cochlea</t>
  </si>
  <si>
    <t>10.1002/adom.201600575</t>
  </si>
  <si>
    <t>Advanced Optical Materials</t>
  </si>
  <si>
    <t>Ultrafast Laser-Induced Metasurfaces for Geometric Phase Manipulation</t>
  </si>
  <si>
    <t>EP/M029042/1</t>
  </si>
  <si>
    <t>BMC Nutrition</t>
  </si>
  <si>
    <t>The Pune Rural Intervention in Young Adolescents (PRIYA) study: design and methods of a randomised controlled trial</t>
  </si>
  <si>
    <t>MR/J000094/1</t>
  </si>
  <si>
    <t>10.1038/s41598-017-00659-x</t>
  </si>
  <si>
    <t>Noise-processing by signalling networks</t>
  </si>
  <si>
    <t>BB/L000512/1</t>
  </si>
  <si>
    <t>10.1364/OE.25.008011</t>
  </si>
  <si>
    <t>Ultrafast laser-induced birefringence in various porosity glasses: From fused silica to aerogel</t>
  </si>
  <si>
    <t>10.1016/j.jsv.2017.03.006</t>
  </si>
  <si>
    <t>Journal of Sound and Vibration</t>
  </si>
  <si>
    <t>Properties of train load frequencies and their applications</t>
  </si>
  <si>
    <t>EP/K03765X</t>
  </si>
  <si>
    <t>EP/M025276/1</t>
  </si>
  <si>
    <t>10.1016/j.jmr.2017.03.002</t>
  </si>
  <si>
    <t>Journal of Magnetic Resonance</t>
  </si>
  <si>
    <t xml:space="preserve">A pulse sequence for singlet to heteronuclear magnetization transfer: S2hM </t>
  </si>
  <si>
    <t>EP/N033558/1</t>
  </si>
  <si>
    <t>EP/M508147/1</t>
  </si>
  <si>
    <t>10.1021/acs.accounts.6b00583</t>
  </si>
  <si>
    <t>Accounts of Chemical Research</t>
  </si>
  <si>
    <t>Nano-architectonics with porphyrin functionalized DNA</t>
  </si>
  <si>
    <t>BB/J001694/1</t>
  </si>
  <si>
    <t>FP7-PEOPLE-2012-IEF NANO-DNA</t>
  </si>
  <si>
    <t>10.1021/acscatal.6b03641</t>
  </si>
  <si>
    <t>Understanding the role of molecular diffusion and catalytic selectivity in liquid-phase Beckmann rearrangement</t>
  </si>
  <si>
    <t>EP/K014706/1</t>
  </si>
  <si>
    <t>10.1016/j.jfluchem.2017.02.007</t>
  </si>
  <si>
    <t>Phosphine and diphosphine complexes of tungsten(VI) oxide tetrafluoride</t>
  </si>
  <si>
    <t>EP/K039466</t>
  </si>
  <si>
    <t>EP/M023664</t>
  </si>
  <si>
    <t>10.5194/bg-14-1-2017</t>
  </si>
  <si>
    <t>European Geosciences Union (Copernicus)</t>
  </si>
  <si>
    <t>Spring phytoplankton communities of the Labrador Sea (2005-2014): pigment signatures, photophysiology and elemental ratios</t>
  </si>
  <si>
    <t>NE/H017097/1</t>
  </si>
  <si>
    <t>European Geosciences Union</t>
  </si>
  <si>
    <t>Annales Geophysicae</t>
  </si>
  <si>
    <t>Effect of water vapour absorption on hydroxyl temperatures measured from Svalbard</t>
  </si>
  <si>
    <t xml:space="preserve">NE/N004051/1 </t>
  </si>
  <si>
    <t>£12.50 bank charges</t>
  </si>
  <si>
    <t>£12.50 bank Charges</t>
  </si>
  <si>
    <t>Unknown</t>
  </si>
  <si>
    <t>n/a</t>
  </si>
  <si>
    <t>£12.50 Bank Charges</t>
  </si>
  <si>
    <t>£12.50 Bank Charge</t>
  </si>
  <si>
    <t>£12.50 Bank charges</t>
  </si>
  <si>
    <t>Page charges £12.50 bank charges</t>
  </si>
  <si>
    <t xml:space="preserve">Page charges </t>
  </si>
  <si>
    <t>Page charges</t>
  </si>
  <si>
    <t>10.5194/angeo-35-481-2017</t>
  </si>
  <si>
    <t>10.1016/j.exer.2016.10.013</t>
  </si>
  <si>
    <t>10.1016/j.jmr.2016.07.005</t>
  </si>
  <si>
    <t>10.1002/hup.2543</t>
  </si>
  <si>
    <t>10.1038/tp.2016.95</t>
  </si>
  <si>
    <t>10.1080/13619462.2016.1180982</t>
  </si>
  <si>
    <t>0.1017/S0047279416000325</t>
  </si>
  <si>
    <t>10.1016/j.ecoser.2016.06.012</t>
  </si>
  <si>
    <t>10.1111/phpr.12299</t>
  </si>
  <si>
    <t>23/09/20166</t>
  </si>
  <si>
    <t>10.1186/s40795-017-0143-5</t>
  </si>
  <si>
    <t>Colour Charges</t>
  </si>
  <si>
    <r>
      <t> </t>
    </r>
    <r>
      <rPr>
        <sz val="12"/>
        <rFont val="Calibri"/>
        <family val="2"/>
        <scheme val="minor"/>
      </rPr>
      <t>10.1186/s41479-017-0030-5</t>
    </r>
  </si>
  <si>
    <t xml:space="preserve">Multi –instrument observation of simultaneous polar cap auroras </t>
  </si>
  <si>
    <r>
      <t>In situ Phase Behaviour of a High Capacity LiCoPO</t>
    </r>
    <r>
      <rPr>
        <vertAlign val="subscript"/>
        <sz val="12"/>
        <rFont val="Calibri"/>
        <family val="2"/>
        <scheme val="minor"/>
      </rPr>
      <t>4</t>
    </r>
    <r>
      <rPr>
        <sz val="12"/>
        <rFont val="Calibri"/>
        <family val="2"/>
        <scheme val="minor"/>
      </rPr>
      <t xml:space="preserve"> Electrode During Constant or Pulsed Charge of a Lithium Cell</t>
    </r>
  </si>
  <si>
    <r>
      <t>A sol-gel route to titanium nitride conductive coatings on battery materials and performance of TiN-coated LiFePO</t>
    </r>
    <r>
      <rPr>
        <vertAlign val="subscript"/>
        <sz val="12"/>
        <rFont val="Calibri"/>
        <family val="2"/>
        <scheme val="minor"/>
      </rPr>
      <t>4</t>
    </r>
  </si>
  <si>
    <t>MR/J011754/</t>
  </si>
  <si>
    <t xml:space="preserve">£12.50 bank charges </t>
  </si>
  <si>
    <t>£12.50 Currency fee</t>
  </si>
  <si>
    <t xml:space="preserve">£12.50 Currency fee </t>
  </si>
  <si>
    <t>APC &amp; colour  charges on one invoice.</t>
  </si>
  <si>
    <t>includes page charges</t>
  </si>
  <si>
    <t>03/15/2016</t>
  </si>
  <si>
    <t>18/08//2016</t>
  </si>
  <si>
    <t xml:space="preserve">                         806, 169 </t>
  </si>
  <si>
    <t xml:space="preserve">                        172, 481</t>
  </si>
  <si>
    <t>Deforestation since independence: a quantitative assessment of four decades of lan+H65+H5:H35+H5:H37+H65+H5:H35+H5:H244</t>
  </si>
  <si>
    <t>Institution name: University of Southampton</t>
  </si>
  <si>
    <t>Contact name and email address: Wendy White eprints@soton.ac.uk</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</si>
</sst>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8" formatCode="&quot;£&quot;#,##0.00;[Red]\-&quot;£&quot;#,##0.00"/>
    <numFmt numFmtId="42" formatCode="_-&quot;£&quot;* #,##0_-;\-&quot;£&quot;* #,##0_-;_-&quot;£&quot;* &quot;-&quot;_-;_-@_-"/>
    <numFmt numFmtId="164" formatCode="#,##0_ ;\-#,##0\ "/>
  </numFmts>
  <fonts count="5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0"/>
      <name val="Arial"/>
      <family val="2"/>
    </font>
    <font>
      <sz val="10"/>
      <name val="Arial"/>
      <family val="2"/>
    </font>
    <font>
      <sz val="10"/>
      <color theme="0" tint="-0.499984740745262"/>
      <name val="Arial"/>
      <family val="2"/>
    </font>
    <font>
      <b/>
      <sz val="11"/>
      <color theme="1"/>
      <name val="Arial"/>
      <family val="2"/>
    </font>
    <font>
      <u/>
      <sz val="10"/>
      <color theme="10"/>
      <name val="Arial"/>
      <family val="2"/>
    </font>
    <font>
      <sz val="10"/>
      <color theme="1"/>
      <name val="Arial"/>
      <family val="2"/>
    </font>
    <font>
      <b/>
      <sz val="10"/>
      <color theme="1"/>
      <name val="Arial"/>
      <family val="2"/>
    </font>
    <font>
      <b/>
      <sz val="11"/>
      <name val="Arial"/>
      <family val="2"/>
    </font>
    <font>
      <sz val="11"/>
      <name val="Calibri"/>
      <family val="2"/>
      <scheme val="minor"/>
    </font>
    <font>
      <sz val="10"/>
      <name val="Arial"/>
      <family val="2"/>
    </font>
    <font>
      <b/>
      <sz val="11"/>
      <name val="Calibri"/>
      <family val="2"/>
      <scheme val="minor"/>
    </font>
    <font>
      <b/>
      <sz val="14"/>
      <name val="Calibri"/>
      <family val="2"/>
      <scheme val="minor"/>
    </font>
    <font>
      <b/>
      <sz val="12"/>
      <name val="Calibri"/>
      <family val="2"/>
      <scheme val="minor"/>
    </font>
    <font>
      <i/>
      <sz val="10"/>
      <name val="Calibri"/>
      <family val="2"/>
      <scheme val="minor"/>
    </font>
    <font>
      <sz val="10"/>
      <name val="Arial"/>
      <family val="2"/>
    </font>
    <font>
      <b/>
      <sz val="14"/>
      <color theme="4"/>
      <name val="Calibri"/>
      <family val="2"/>
      <scheme val="minor"/>
    </font>
    <font>
      <b/>
      <sz val="11"/>
      <color theme="4"/>
      <name val="Calibri"/>
      <family val="2"/>
      <scheme val="minor"/>
    </font>
    <font>
      <b/>
      <sz val="10"/>
      <color rgb="FF444444"/>
      <name val="Arial"/>
      <family val="2"/>
    </font>
    <font>
      <sz val="9"/>
      <color indexed="81"/>
      <name val="Tahoma"/>
      <family val="2"/>
    </font>
    <font>
      <b/>
      <sz val="9"/>
      <color indexed="81"/>
      <name val="Tahoma"/>
      <family val="2"/>
    </font>
    <font>
      <sz val="7"/>
      <color theme="1"/>
      <name val="Arial"/>
      <family val="2"/>
    </font>
    <font>
      <sz val="7"/>
      <name val="Arial"/>
      <family val="2"/>
    </font>
    <font>
      <sz val="12"/>
      <name val="Calibri"/>
      <family val="2"/>
      <scheme val="minor"/>
    </font>
    <font>
      <sz val="12"/>
      <color rgb="FF000000"/>
      <name val="Calibri"/>
      <family val="2"/>
      <scheme val="minor"/>
    </font>
    <font>
      <sz val="10"/>
      <name val="Lucida Sans"/>
      <family val="2"/>
    </font>
    <font>
      <b/>
      <sz val="10"/>
      <name val="Lucida Sans"/>
      <family val="2"/>
    </font>
    <font>
      <sz val="9"/>
      <name val="Lucida Sans"/>
      <family val="2"/>
    </font>
    <font>
      <vertAlign val="subscript"/>
      <sz val="9"/>
      <name val="Lucida Sans"/>
      <family val="2"/>
    </font>
    <font>
      <sz val="11"/>
      <name val="Lucida Sans"/>
      <family val="2"/>
    </font>
    <font>
      <sz val="11"/>
      <name val="Calibri"/>
      <family val="2"/>
    </font>
    <font>
      <sz val="12"/>
      <name val="Arial"/>
      <family val="2"/>
    </font>
    <font>
      <sz val="12"/>
      <name val="Calibri"/>
      <family val="2"/>
    </font>
    <font>
      <vertAlign val="subscript"/>
      <sz val="12"/>
      <name val="Calibri"/>
      <family val="2"/>
    </font>
    <font>
      <sz val="12"/>
      <color rgb="FF333333"/>
      <name val="Calibri"/>
      <family val="2"/>
      <scheme val="minor"/>
    </font>
    <font>
      <sz val="11"/>
      <color rgb="FF000000"/>
      <name val="Lucida Sans"/>
      <family val="2"/>
    </font>
    <font>
      <sz val="12"/>
      <color rgb="FFFF0000"/>
      <name val="Calibri"/>
      <family val="2"/>
      <scheme val="minor"/>
    </font>
    <font>
      <sz val="12"/>
      <color theme="1"/>
      <name val="Calibri"/>
      <family val="2"/>
      <scheme val="minor"/>
    </font>
    <font>
      <sz val="10"/>
      <color rgb="FF000000"/>
      <name val="Cambria"/>
      <family val="1"/>
    </font>
    <font>
      <i/>
      <sz val="11"/>
      <name val="Lucida Sans"/>
      <family val="2"/>
    </font>
    <font>
      <sz val="11"/>
      <name val="Arial"/>
      <family val="2"/>
    </font>
    <font>
      <vertAlign val="subscript"/>
      <sz val="11"/>
      <name val="Lucida Sans"/>
      <family val="2"/>
    </font>
    <font>
      <i/>
      <sz val="9"/>
      <name val="Lucida Sans"/>
      <family val="2"/>
    </font>
    <font>
      <i/>
      <sz val="12"/>
      <name val="Lucida Sans"/>
      <family val="2"/>
    </font>
    <font>
      <i/>
      <sz val="12"/>
      <name val="Calibri"/>
      <family val="2"/>
      <scheme val="minor"/>
    </font>
    <font>
      <vertAlign val="subscript"/>
      <sz val="12"/>
      <name val="Calibri"/>
      <family val="2"/>
      <scheme val="minor"/>
    </font>
    <font>
      <sz val="12"/>
      <color theme="1"/>
      <name val="Calibri"/>
      <family val="2"/>
    </font>
  </fonts>
  <fills count="14">
    <fill>
      <patternFill patternType="none"/>
    </fill>
    <fill>
      <patternFill patternType="gray125"/>
    </fill>
    <fill>
      <patternFill patternType="none"/>
    </fill>
    <fill>
      <patternFill patternType="solid">
        <fgColor theme="0" tint="-0.149998474074526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rgb="FFD9D9D9"/>
      </patternFill>
    </fill>
    <fill>
      <patternFill patternType="solid">
        <fgColor rgb="FF92D050"/>
        <bgColor indexed="64"/>
      </patternFill>
    </fill>
    <fill>
      <patternFill patternType="solid">
        <fgColor theme="7" tint="0.39997558519241921"/>
        <bgColor indexed="64"/>
      </patternFill>
    </fill>
    <fill>
      <patternFill patternType="solid">
        <fgColor theme="7" tint="0.39997558519241921"/>
        <bgColor rgb="FFD9D9D9"/>
      </patternFill>
    </fill>
    <fill>
      <patternFill patternType="solid">
        <fgColor theme="9" tint="0.59996337778862885"/>
        <bgColor indexed="64"/>
      </patternFill>
    </fill>
    <fill>
      <patternFill patternType="solid">
        <fgColor theme="9" tint="-0.24994659260841701"/>
        <bgColor indexed="64"/>
      </patternFill>
    </fill>
  </fills>
  <borders count="35">
    <border>
      <left/>
      <right/>
      <top/>
      <bottom/>
      <diagonal/>
    </border>
    <border>
      <left/>
      <right/>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ashDot">
        <color auto="1"/>
      </left>
      <right style="dashDot">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right style="thin">
        <color theme="0" tint="-0.1499679555650502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auto="1"/>
      </right>
      <top style="thick">
        <color indexed="64"/>
      </top>
      <bottom/>
      <diagonal/>
    </border>
    <border>
      <left style="thin">
        <color indexed="64"/>
      </left>
      <right style="thin">
        <color indexed="64"/>
      </right>
      <top style="thick">
        <color indexed="64"/>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medium">
        <color indexed="64"/>
      </right>
      <top style="medium">
        <color indexed="64"/>
      </top>
      <bottom style="medium">
        <color indexed="64"/>
      </bottom>
      <diagonal/>
    </border>
  </borders>
  <cellStyleXfs count="22">
    <xf numFmtId="0" fontId="0" fillId="0" borderId="0"/>
    <xf numFmtId="0" fontId="9" fillId="2" borderId="1"/>
    <xf numFmtId="0" fontId="8" fillId="2" borderId="1"/>
    <xf numFmtId="0" fontId="16" fillId="0" borderId="0" applyNumberFormat="0" applyFill="0" applyBorder="0" applyAlignment="0" applyProtection="0"/>
    <xf numFmtId="0" fontId="7" fillId="2" borderId="1"/>
    <xf numFmtId="0" fontId="10" fillId="2" borderId="1"/>
    <xf numFmtId="0" fontId="6" fillId="2" borderId="1"/>
    <xf numFmtId="0" fontId="5" fillId="2" borderId="1"/>
    <xf numFmtId="0" fontId="4" fillId="2" borderId="1"/>
    <xf numFmtId="0" fontId="3" fillId="2" borderId="1"/>
    <xf numFmtId="0" fontId="3" fillId="2" borderId="1"/>
    <xf numFmtId="0" fontId="16" fillId="2" borderId="1" applyNumberFormat="0" applyFill="0" applyBorder="0" applyAlignment="0" applyProtection="0"/>
    <xf numFmtId="0" fontId="3" fillId="2" borderId="1"/>
    <xf numFmtId="0" fontId="3" fillId="2" borderId="1"/>
    <xf numFmtId="0" fontId="3" fillId="2" borderId="1"/>
    <xf numFmtId="0" fontId="3" fillId="2" borderId="1"/>
    <xf numFmtId="0" fontId="26" fillId="2" borderId="1"/>
    <xf numFmtId="0" fontId="2" fillId="2" borderId="1"/>
    <xf numFmtId="0" fontId="1" fillId="2" borderId="1"/>
    <xf numFmtId="0" fontId="10" fillId="2" borderId="1"/>
    <xf numFmtId="0" fontId="48" fillId="12" borderId="14" applyNumberFormat="0" applyBorder="0"/>
    <xf numFmtId="0" fontId="48" fillId="13" borderId="14" applyNumberFormat="0" applyBorder="0"/>
  </cellStyleXfs>
  <cellXfs count="371">
    <xf numFmtId="0" fontId="0" fillId="0" borderId="0" xfId="0"/>
    <xf numFmtId="0" fontId="17" fillId="2" borderId="1" xfId="1" applyFont="1"/>
    <xf numFmtId="0" fontId="17" fillId="2" borderId="1" xfId="1" applyFont="1" applyAlignment="1">
      <alignment wrapText="1"/>
    </xf>
    <xf numFmtId="0" fontId="0" fillId="0" borderId="1" xfId="0" applyBorder="1"/>
    <xf numFmtId="0" fontId="16" fillId="0" borderId="4" xfId="3" applyBorder="1" applyAlignment="1"/>
    <xf numFmtId="0" fontId="13" fillId="0" borderId="9" xfId="0" applyFont="1" applyBorder="1" applyAlignment="1"/>
    <xf numFmtId="0" fontId="16" fillId="0" borderId="1" xfId="3" applyBorder="1" applyAlignment="1"/>
    <xf numFmtId="0" fontId="0" fillId="0" borderId="10" xfId="0" applyBorder="1"/>
    <xf numFmtId="0" fontId="12" fillId="6" borderId="3" xfId="5" applyFont="1" applyFill="1" applyBorder="1" applyAlignment="1" applyProtection="1">
      <alignment horizontal="right" wrapText="1"/>
    </xf>
    <xf numFmtId="0" fontId="20" fillId="5" borderId="1" xfId="8" applyFont="1" applyFill="1" applyProtection="1"/>
    <xf numFmtId="0" fontId="22" fillId="5" borderId="1" xfId="8" applyFont="1" applyFill="1" applyProtection="1"/>
    <xf numFmtId="0" fontId="20" fillId="5" borderId="1" xfId="8" applyFont="1" applyFill="1" applyAlignment="1" applyProtection="1">
      <alignment horizontal="right"/>
    </xf>
    <xf numFmtId="0" fontId="20" fillId="5" borderId="1" xfId="8" quotePrefix="1" applyFont="1" applyFill="1" applyProtection="1"/>
    <xf numFmtId="0" fontId="20" fillId="2" borderId="1" xfId="8" applyFont="1" applyProtection="1">
      <protection locked="0"/>
    </xf>
    <xf numFmtId="0" fontId="24" fillId="5" borderId="1" xfId="8" applyFont="1" applyFill="1" applyAlignment="1" applyProtection="1">
      <alignment horizontal="right" vertical="top"/>
    </xf>
    <xf numFmtId="0" fontId="22" fillId="6" borderId="3" xfId="8" applyFont="1" applyFill="1" applyBorder="1" applyAlignment="1" applyProtection="1">
      <alignment horizontal="right"/>
    </xf>
    <xf numFmtId="0" fontId="22" fillId="6" borderId="4" xfId="8" applyFont="1" applyFill="1" applyBorder="1" applyAlignment="1" applyProtection="1">
      <alignment horizontal="center"/>
    </xf>
    <xf numFmtId="0" fontId="20" fillId="6" borderId="9" xfId="8" applyFont="1" applyFill="1" applyBorder="1" applyAlignment="1" applyProtection="1">
      <alignment horizontal="right"/>
    </xf>
    <xf numFmtId="1" fontId="20" fillId="7" borderId="10" xfId="8" applyNumberFormat="1" applyFont="1" applyFill="1" applyBorder="1" applyProtection="1">
      <protection locked="0"/>
    </xf>
    <xf numFmtId="0" fontId="20" fillId="6" borderId="11" xfId="8" applyFont="1" applyFill="1" applyBorder="1" applyAlignment="1" applyProtection="1">
      <alignment horizontal="right"/>
    </xf>
    <xf numFmtId="9" fontId="20" fillId="6" borderId="12" xfId="8" applyNumberFormat="1" applyFont="1" applyFill="1" applyBorder="1" applyProtection="1"/>
    <xf numFmtId="9" fontId="20" fillId="5" borderId="1" xfId="8" applyNumberFormat="1" applyFont="1" applyFill="1" applyProtection="1"/>
    <xf numFmtId="9" fontId="22" fillId="6" borderId="4" xfId="8" applyNumberFormat="1" applyFont="1" applyFill="1" applyBorder="1" applyAlignment="1" applyProtection="1">
      <alignment horizontal="center"/>
    </xf>
    <xf numFmtId="0" fontId="20" fillId="6" borderId="9" xfId="8" applyFont="1" applyFill="1" applyBorder="1" applyAlignment="1" applyProtection="1">
      <alignment horizontal="right" wrapText="1"/>
    </xf>
    <xf numFmtId="9" fontId="20" fillId="7" borderId="10" xfId="8" applyNumberFormat="1" applyFont="1" applyFill="1" applyBorder="1" applyProtection="1">
      <protection locked="0"/>
    </xf>
    <xf numFmtId="0" fontId="22" fillId="2" borderId="1" xfId="8" applyFont="1" applyAlignment="1" applyProtection="1">
      <alignment horizontal="center" vertical="center" wrapText="1"/>
      <protection locked="0"/>
    </xf>
    <xf numFmtId="0" fontId="22" fillId="2" borderId="1" xfId="8" applyFont="1" applyAlignment="1" applyProtection="1">
      <alignment horizontal="right"/>
      <protection locked="0"/>
    </xf>
    <xf numFmtId="0" fontId="20" fillId="6" borderId="11" xfId="8" applyFont="1" applyFill="1" applyBorder="1" applyAlignment="1" applyProtection="1">
      <alignment horizontal="right" wrapText="1"/>
    </xf>
    <xf numFmtId="0" fontId="20" fillId="2" borderId="1" xfId="8" applyFont="1" applyAlignment="1" applyProtection="1">
      <alignment horizontal="right"/>
      <protection locked="0"/>
    </xf>
    <xf numFmtId="0" fontId="20" fillId="2" borderId="1" xfId="8" applyFont="1" applyAlignment="1" applyProtection="1">
      <alignment horizontal="center"/>
      <protection locked="0"/>
    </xf>
    <xf numFmtId="0" fontId="20" fillId="5" borderId="1" xfId="8" applyFont="1" applyFill="1" applyAlignment="1" applyProtection="1">
      <alignment horizontal="right" wrapText="1"/>
    </xf>
    <xf numFmtId="42" fontId="20" fillId="2" borderId="1" xfId="8" applyNumberFormat="1" applyFont="1" applyProtection="1">
      <protection locked="0"/>
    </xf>
    <xf numFmtId="9" fontId="20" fillId="6" borderId="13" xfId="8" applyNumberFormat="1" applyFont="1" applyFill="1" applyBorder="1" applyProtection="1"/>
    <xf numFmtId="0" fontId="20" fillId="6" borderId="13" xfId="8" applyFont="1" applyFill="1" applyBorder="1" applyProtection="1"/>
    <xf numFmtId="0" fontId="20" fillId="6" borderId="4" xfId="8" applyFont="1" applyFill="1" applyBorder="1" applyProtection="1"/>
    <xf numFmtId="0" fontId="25" fillId="6" borderId="11" xfId="5" applyFont="1" applyFill="1" applyBorder="1" applyAlignment="1" applyProtection="1">
      <alignment horizontal="right" wrapText="1"/>
    </xf>
    <xf numFmtId="0" fontId="22" fillId="6" borderId="3" xfId="8" applyFont="1" applyFill="1" applyBorder="1" applyAlignment="1" applyProtection="1">
      <alignment vertical="top"/>
    </xf>
    <xf numFmtId="0" fontId="22" fillId="6" borderId="13" xfId="8" applyFont="1" applyFill="1" applyBorder="1" applyAlignment="1" applyProtection="1">
      <alignment horizontal="center" vertical="top" wrapText="1"/>
    </xf>
    <xf numFmtId="0" fontId="22" fillId="6" borderId="4" xfId="8" applyFont="1" applyFill="1" applyBorder="1" applyAlignment="1" applyProtection="1">
      <alignment horizontal="center" vertical="top" wrapText="1"/>
    </xf>
    <xf numFmtId="0" fontId="20" fillId="6" borderId="1" xfId="8" applyFont="1" applyFill="1" applyBorder="1" applyAlignment="1" applyProtection="1">
      <alignment horizontal="center"/>
    </xf>
    <xf numFmtId="42" fontId="20" fillId="6" borderId="1" xfId="8" applyNumberFormat="1" applyFont="1" applyFill="1" applyBorder="1" applyProtection="1"/>
    <xf numFmtId="42" fontId="20" fillId="6" borderId="10" xfId="8" applyNumberFormat="1" applyFont="1" applyFill="1" applyBorder="1" applyProtection="1"/>
    <xf numFmtId="42" fontId="20" fillId="6" borderId="2" xfId="8" applyNumberFormat="1" applyFont="1" applyFill="1" applyBorder="1" applyProtection="1"/>
    <xf numFmtId="42" fontId="20" fillId="7" borderId="2" xfId="8" applyNumberFormat="1" applyFont="1" applyFill="1" applyBorder="1" applyProtection="1">
      <protection locked="0"/>
    </xf>
    <xf numFmtId="42" fontId="20" fillId="6" borderId="12" xfId="8" applyNumberFormat="1" applyFont="1" applyFill="1" applyBorder="1" applyProtection="1"/>
    <xf numFmtId="42" fontId="20" fillId="3" borderId="2" xfId="8" applyNumberFormat="1" applyFont="1" applyFill="1" applyBorder="1" applyProtection="1"/>
    <xf numFmtId="42" fontId="20" fillId="7" borderId="6" xfId="8" applyNumberFormat="1" applyFont="1" applyFill="1" applyBorder="1" applyProtection="1">
      <protection locked="0"/>
    </xf>
    <xf numFmtId="42" fontId="20" fillId="3" borderId="12" xfId="8" applyNumberFormat="1" applyFont="1" applyFill="1" applyBorder="1" applyProtection="1"/>
    <xf numFmtId="0" fontId="23" fillId="5" borderId="1" xfId="8" applyFont="1" applyFill="1" applyAlignment="1" applyProtection="1">
      <alignment wrapText="1"/>
    </xf>
    <xf numFmtId="0" fontId="22" fillId="6" borderId="3" xfId="8" applyFont="1" applyFill="1" applyBorder="1" applyAlignment="1" applyProtection="1">
      <alignment horizontal="left"/>
    </xf>
    <xf numFmtId="0" fontId="22" fillId="3" borderId="11" xfId="8" applyFont="1" applyFill="1" applyBorder="1" applyAlignment="1" applyProtection="1">
      <alignment horizontal="right"/>
    </xf>
    <xf numFmtId="0" fontId="22" fillId="6" borderId="9" xfId="8" applyFont="1" applyFill="1" applyBorder="1" applyAlignment="1" applyProtection="1">
      <alignment horizontal="right" indent="2"/>
    </xf>
    <xf numFmtId="0" fontId="20" fillId="6" borderId="10" xfId="8" applyFont="1" applyFill="1" applyBorder="1" applyProtection="1"/>
    <xf numFmtId="0" fontId="20" fillId="6" borderId="10" xfId="8" applyFont="1" applyFill="1" applyBorder="1" applyAlignment="1" applyProtection="1">
      <alignment horizontal="left"/>
    </xf>
    <xf numFmtId="42" fontId="20" fillId="7" borderId="10" xfId="8" applyNumberFormat="1" applyFont="1" applyFill="1" applyBorder="1" applyProtection="1">
      <protection locked="0"/>
    </xf>
    <xf numFmtId="0" fontId="22" fillId="6" borderId="9" xfId="8" applyFont="1" applyFill="1" applyBorder="1" applyAlignment="1" applyProtection="1">
      <alignment horizontal="right"/>
    </xf>
    <xf numFmtId="42" fontId="22" fillId="6" borderId="10" xfId="8" applyNumberFormat="1" applyFont="1" applyFill="1" applyBorder="1" applyProtection="1"/>
    <xf numFmtId="0" fontId="20" fillId="6" borderId="1" xfId="8" applyFont="1" applyFill="1" applyBorder="1" applyAlignment="1" applyProtection="1">
      <alignment horizontal="right" indent="2"/>
    </xf>
    <xf numFmtId="0" fontId="20" fillId="6" borderId="1" xfId="8" applyNumberFormat="1" applyFont="1" applyFill="1" applyBorder="1" applyAlignment="1" applyProtection="1">
      <alignment horizontal="left"/>
    </xf>
    <xf numFmtId="0" fontId="20" fillId="7" borderId="1" xfId="8" applyFont="1" applyFill="1" applyBorder="1" applyAlignment="1" applyProtection="1">
      <alignment horizontal="right"/>
      <protection locked="0"/>
    </xf>
    <xf numFmtId="0" fontId="20" fillId="2" borderId="1" xfId="8" applyFont="1" applyAlignment="1" applyProtection="1">
      <alignment horizontal="center" vertical="center" wrapText="1"/>
      <protection locked="0"/>
    </xf>
    <xf numFmtId="0" fontId="20" fillId="2" borderId="1" xfId="8" applyNumberFormat="1" applyFont="1" applyAlignment="1" applyProtection="1">
      <alignment horizontal="center"/>
      <protection locked="0"/>
    </xf>
    <xf numFmtId="0" fontId="20" fillId="2" borderId="1" xfId="8" applyFont="1" applyAlignment="1" applyProtection="1">
      <alignment wrapText="1"/>
      <protection locked="0"/>
    </xf>
    <xf numFmtId="0" fontId="20" fillId="7" borderId="2" xfId="8" applyFont="1" applyFill="1" applyBorder="1" applyAlignment="1" applyProtection="1">
      <alignment horizontal="right"/>
      <protection locked="0"/>
    </xf>
    <xf numFmtId="42" fontId="20" fillId="7" borderId="12" xfId="8" applyNumberFormat="1" applyFont="1" applyFill="1" applyBorder="1" applyProtection="1">
      <protection locked="0"/>
    </xf>
    <xf numFmtId="42" fontId="20" fillId="5" borderId="1" xfId="8" applyNumberFormat="1" applyFont="1" applyFill="1" applyProtection="1"/>
    <xf numFmtId="0" fontId="10" fillId="2" borderId="1" xfId="5"/>
    <xf numFmtId="0" fontId="17" fillId="2" borderId="1" xfId="9" applyFont="1" applyAlignment="1">
      <alignment wrapText="1"/>
    </xf>
    <xf numFmtId="0" fontId="17" fillId="4" borderId="5" xfId="9" applyFont="1" applyFill="1" applyBorder="1"/>
    <xf numFmtId="0" fontId="12" fillId="2" borderId="5" xfId="9" applyFont="1" applyBorder="1" applyAlignment="1">
      <alignment vertical="top"/>
    </xf>
    <xf numFmtId="0" fontId="12" fillId="4" borderId="8" xfId="9" applyFont="1" applyFill="1" applyBorder="1"/>
    <xf numFmtId="0" fontId="15" fillId="4" borderId="1" xfId="9" applyFont="1" applyFill="1" applyBorder="1"/>
    <xf numFmtId="0" fontId="10" fillId="2" borderId="1" xfId="9" applyFont="1" applyBorder="1" applyAlignment="1">
      <alignment horizontal="left" vertical="center" wrapText="1"/>
    </xf>
    <xf numFmtId="0" fontId="17" fillId="2" borderId="1" xfId="9" applyFont="1" applyBorder="1"/>
    <xf numFmtId="0" fontId="10" fillId="2" borderId="1" xfId="5" applyFont="1"/>
    <xf numFmtId="0" fontId="17" fillId="2" borderId="1" xfId="5" applyFont="1"/>
    <xf numFmtId="0" fontId="10" fillId="2" borderId="1" xfId="5" applyBorder="1"/>
    <xf numFmtId="0" fontId="10" fillId="2" borderId="1" xfId="5" applyFont="1" applyBorder="1" applyAlignment="1">
      <alignment vertical="center" wrapText="1"/>
    </xf>
    <xf numFmtId="0" fontId="10" fillId="2" borderId="1" xfId="5" applyFont="1" applyAlignment="1">
      <alignment vertical="center" wrapText="1"/>
    </xf>
    <xf numFmtId="0" fontId="12" fillId="2" borderId="1" xfId="5" applyFont="1" applyBorder="1" applyAlignment="1">
      <alignment vertical="center" wrapText="1"/>
    </xf>
    <xf numFmtId="0" fontId="10" fillId="2" borderId="1" xfId="5" applyFont="1" applyBorder="1"/>
    <xf numFmtId="0" fontId="10" fillId="2" borderId="1" xfId="5" applyFill="1"/>
    <xf numFmtId="0" fontId="10" fillId="2" borderId="14" xfId="5" applyFont="1" applyFill="1" applyBorder="1" applyAlignment="1">
      <alignment horizontal="left" wrapText="1"/>
    </xf>
    <xf numFmtId="0" fontId="10" fillId="2" borderId="1" xfId="5" applyFont="1" applyFill="1" applyBorder="1" applyAlignment="1">
      <alignment horizontal="left" wrapText="1"/>
    </xf>
    <xf numFmtId="0" fontId="17" fillId="2" borderId="14" xfId="5" applyFont="1" applyFill="1" applyBorder="1" applyAlignment="1">
      <alignment horizontal="left" wrapText="1"/>
    </xf>
    <xf numFmtId="0" fontId="10" fillId="2" borderId="1" xfId="5" applyAlignment="1">
      <alignment wrapText="1"/>
    </xf>
    <xf numFmtId="0" fontId="28" fillId="2" borderId="5" xfId="8" applyFont="1" applyBorder="1" applyAlignment="1" applyProtection="1">
      <alignment horizontal="right"/>
    </xf>
    <xf numFmtId="0" fontId="22" fillId="5" borderId="1" xfId="8" applyFont="1" applyFill="1" applyBorder="1" applyAlignment="1" applyProtection="1">
      <alignment wrapText="1"/>
    </xf>
    <xf numFmtId="0" fontId="20" fillId="5" borderId="1" xfId="8" applyFont="1" applyFill="1" applyBorder="1" applyProtection="1"/>
    <xf numFmtId="0" fontId="22" fillId="5" borderId="1" xfId="8" applyFont="1" applyFill="1" applyBorder="1" applyAlignment="1" applyProtection="1">
      <alignment horizontal="right"/>
    </xf>
    <xf numFmtId="42" fontId="21" fillId="5" borderId="1" xfId="8" applyNumberFormat="1" applyFont="1" applyFill="1" applyBorder="1" applyProtection="1"/>
    <xf numFmtId="164" fontId="21" fillId="5" borderId="1" xfId="8" applyNumberFormat="1" applyFont="1" applyFill="1" applyBorder="1" applyProtection="1"/>
    <xf numFmtId="0" fontId="17" fillId="2" borderId="6" xfId="9" applyFont="1" applyBorder="1"/>
    <xf numFmtId="0" fontId="18" fillId="4" borderId="8" xfId="9" applyFont="1" applyFill="1" applyBorder="1" applyAlignment="1">
      <alignment wrapText="1"/>
    </xf>
    <xf numFmtId="0" fontId="10" fillId="2" borderId="1" xfId="5" applyAlignment="1"/>
    <xf numFmtId="0" fontId="17" fillId="2" borderId="1" xfId="1" applyFont="1" applyAlignment="1"/>
    <xf numFmtId="0" fontId="17" fillId="2" borderId="1" xfId="9" applyFont="1" applyBorder="1" applyAlignment="1">
      <alignment horizontal="left" vertical="center" wrapText="1"/>
    </xf>
    <xf numFmtId="0" fontId="17" fillId="2" borderId="1" xfId="9" applyFont="1" applyBorder="1" applyAlignment="1">
      <alignment wrapText="1"/>
    </xf>
    <xf numFmtId="0" fontId="0" fillId="0" borderId="0" xfId="0" applyAlignment="1"/>
    <xf numFmtId="0" fontId="0" fillId="0" borderId="0" xfId="0" applyFill="1" applyAlignment="1"/>
    <xf numFmtId="49" fontId="0" fillId="0" borderId="0" xfId="0" applyNumberFormat="1" applyAlignment="1"/>
    <xf numFmtId="0" fontId="26" fillId="2" borderId="1" xfId="16" applyAlignment="1" applyProtection="1">
      <alignment wrapText="1"/>
      <protection locked="0"/>
    </xf>
    <xf numFmtId="0" fontId="10" fillId="2" borderId="1" xfId="16" applyFont="1" applyAlignment="1" applyProtection="1">
      <alignment wrapText="1"/>
    </xf>
    <xf numFmtId="0" fontId="26" fillId="2" borderId="1" xfId="16" applyAlignment="1" applyProtection="1">
      <alignment wrapText="1"/>
    </xf>
    <xf numFmtId="0" fontId="26" fillId="2" borderId="1" xfId="16" applyProtection="1">
      <protection locked="0"/>
    </xf>
    <xf numFmtId="0" fontId="10" fillId="2" borderId="1" xfId="16" applyFont="1" applyFill="1" applyBorder="1" applyAlignment="1" applyProtection="1">
      <protection locked="0"/>
    </xf>
    <xf numFmtId="0" fontId="26" fillId="2" borderId="1" xfId="16" applyAlignment="1" applyProtection="1">
      <protection locked="0"/>
    </xf>
    <xf numFmtId="0" fontId="0" fillId="0" borderId="1" xfId="0" applyBorder="1" applyAlignment="1"/>
    <xf numFmtId="0" fontId="17" fillId="3" borderId="2" xfId="17" applyFont="1" applyFill="1" applyBorder="1" applyAlignment="1" applyProtection="1">
      <alignment wrapText="1"/>
    </xf>
    <xf numFmtId="0" fontId="10" fillId="0" borderId="1" xfId="5" applyFill="1" applyAlignment="1" applyProtection="1">
      <alignment wrapText="1"/>
    </xf>
    <xf numFmtId="0" fontId="29" fillId="0" borderId="0" xfId="0" applyFont="1" applyFill="1" applyProtection="1"/>
    <xf numFmtId="0" fontId="14" fillId="7" borderId="16" xfId="5" applyFont="1" applyFill="1" applyBorder="1" applyAlignment="1" applyProtection="1">
      <alignment wrapText="1"/>
      <protection locked="0"/>
    </xf>
    <xf numFmtId="0" fontId="14" fillId="7" borderId="1" xfId="16" applyFont="1" applyFill="1" applyBorder="1" applyAlignment="1" applyProtection="1">
      <alignment wrapText="1"/>
      <protection locked="0"/>
    </xf>
    <xf numFmtId="0" fontId="14" fillId="7" borderId="17" xfId="16" applyFont="1" applyFill="1" applyBorder="1" applyAlignment="1" applyProtection="1">
      <alignment wrapText="1"/>
      <protection locked="0"/>
    </xf>
    <xf numFmtId="0" fontId="10" fillId="2" borderId="1" xfId="16" applyFont="1" applyBorder="1" applyAlignment="1" applyProtection="1">
      <alignment wrapText="1"/>
    </xf>
    <xf numFmtId="0" fontId="10" fillId="0" borderId="1" xfId="16" applyFont="1" applyFill="1" applyAlignment="1" applyProtection="1">
      <alignment wrapText="1"/>
      <protection locked="0"/>
    </xf>
    <xf numFmtId="0" fontId="10" fillId="2" borderId="1" xfId="0" applyFont="1" applyFill="1" applyBorder="1" applyAlignment="1">
      <alignment horizontal="left"/>
    </xf>
    <xf numFmtId="0" fontId="0" fillId="0" borderId="1" xfId="0" applyBorder="1" applyAlignment="1">
      <alignment wrapText="1"/>
    </xf>
    <xf numFmtId="0" fontId="17" fillId="2" borderId="1" xfId="5" applyFont="1" applyAlignment="1" applyProtection="1">
      <alignment wrapText="1"/>
    </xf>
    <xf numFmtId="0" fontId="17" fillId="2" borderId="1" xfId="16" applyFont="1" applyAlignment="1" applyProtection="1">
      <alignment wrapText="1"/>
    </xf>
    <xf numFmtId="0" fontId="12" fillId="2" borderId="3" xfId="9" applyFont="1" applyBorder="1" applyAlignment="1">
      <alignment vertical="top" wrapText="1"/>
    </xf>
    <xf numFmtId="0" fontId="18" fillId="8" borderId="20" xfId="0" applyFont="1" applyFill="1" applyBorder="1" applyAlignment="1">
      <alignment horizontal="left" wrapText="1"/>
    </xf>
    <xf numFmtId="0" fontId="0" fillId="0" borderId="1" xfId="0" applyFill="1" applyBorder="1" applyAlignment="1"/>
    <xf numFmtId="49" fontId="0" fillId="0" borderId="1" xfId="0" applyNumberFormat="1" applyFill="1" applyBorder="1" applyAlignment="1"/>
    <xf numFmtId="0" fontId="10" fillId="0" borderId="1" xfId="0" applyFont="1" applyBorder="1" applyAlignment="1"/>
    <xf numFmtId="0" fontId="10" fillId="8" borderId="1" xfId="0" applyFont="1" applyFill="1" applyBorder="1" applyAlignment="1">
      <alignment horizontal="left"/>
    </xf>
    <xf numFmtId="49" fontId="10" fillId="8" borderId="1" xfId="0" applyNumberFormat="1" applyFont="1" applyFill="1" applyBorder="1" applyAlignment="1">
      <alignment horizontal="left"/>
    </xf>
    <xf numFmtId="49" fontId="18" fillId="6" borderId="22" xfId="0" applyNumberFormat="1" applyFont="1" applyFill="1" applyBorder="1" applyAlignment="1">
      <alignment horizontal="left" wrapText="1"/>
    </xf>
    <xf numFmtId="0" fontId="18" fillId="9" borderId="20" xfId="0" applyFont="1" applyFill="1" applyBorder="1" applyAlignment="1">
      <alignment horizontal="left" wrapText="1"/>
    </xf>
    <xf numFmtId="0" fontId="11" fillId="2" borderId="1" xfId="0" applyFont="1" applyFill="1" applyBorder="1" applyAlignment="1">
      <alignment horizontal="left" wrapText="1"/>
    </xf>
    <xf numFmtId="0" fontId="10" fillId="9" borderId="1" xfId="0" applyFont="1" applyFill="1" applyBorder="1" applyAlignment="1">
      <alignment horizontal="left"/>
    </xf>
    <xf numFmtId="0" fontId="10" fillId="6" borderId="1" xfId="0" applyFont="1" applyFill="1" applyBorder="1" applyAlignment="1">
      <alignment horizontal="left"/>
    </xf>
    <xf numFmtId="0" fontId="18" fillId="11" borderId="20" xfId="0" applyFont="1" applyFill="1" applyBorder="1" applyAlignment="1">
      <alignment horizontal="left" wrapText="1"/>
    </xf>
    <xf numFmtId="0" fontId="10" fillId="11" borderId="1" xfId="0" applyFont="1" applyFill="1" applyBorder="1" applyAlignment="1">
      <alignment horizontal="left"/>
    </xf>
    <xf numFmtId="0" fontId="18" fillId="8" borderId="21" xfId="0" applyFont="1" applyFill="1" applyBorder="1" applyAlignment="1">
      <alignment horizontal="left" wrapText="1"/>
    </xf>
    <xf numFmtId="0" fontId="18" fillId="8" borderId="1" xfId="0" applyFont="1" applyFill="1" applyBorder="1" applyAlignment="1">
      <alignment horizontal="left" wrapText="1"/>
    </xf>
    <xf numFmtId="49" fontId="18" fillId="8" borderId="1" xfId="0" applyNumberFormat="1" applyFont="1" applyFill="1" applyBorder="1" applyAlignment="1">
      <alignment horizontal="left" wrapText="1"/>
    </xf>
    <xf numFmtId="0" fontId="14" fillId="11" borderId="1" xfId="0" applyFont="1" applyFill="1" applyBorder="1" applyAlignment="1">
      <alignment horizontal="left"/>
    </xf>
    <xf numFmtId="0" fontId="14" fillId="2" borderId="1" xfId="0" applyFont="1" applyFill="1" applyBorder="1" applyAlignment="1">
      <alignment horizontal="left"/>
    </xf>
    <xf numFmtId="0" fontId="14" fillId="0" borderId="1" xfId="0" applyFont="1" applyBorder="1" applyAlignment="1"/>
    <xf numFmtId="0" fontId="17" fillId="3" borderId="23" xfId="17" applyFont="1" applyFill="1" applyBorder="1" applyAlignment="1" applyProtection="1">
      <alignment wrapText="1"/>
      <protection locked="0"/>
    </xf>
    <xf numFmtId="0" fontId="17" fillId="3" borderId="24" xfId="17" applyFont="1" applyFill="1" applyBorder="1" applyAlignment="1" applyProtection="1">
      <alignment wrapText="1"/>
      <protection locked="0"/>
    </xf>
    <xf numFmtId="0" fontId="17" fillId="3" borderId="25" xfId="17" applyFont="1" applyFill="1" applyBorder="1" applyAlignment="1" applyProtection="1">
      <alignment wrapText="1"/>
      <protection locked="0"/>
    </xf>
    <xf numFmtId="0" fontId="14" fillId="7" borderId="23" xfId="5" applyFont="1" applyFill="1" applyBorder="1" applyAlignment="1" applyProtection="1">
      <alignment wrapText="1"/>
      <protection locked="0"/>
    </xf>
    <xf numFmtId="0" fontId="14" fillId="7" borderId="24" xfId="16" applyFont="1" applyFill="1" applyBorder="1" applyAlignment="1" applyProtection="1">
      <alignment wrapText="1"/>
      <protection locked="0"/>
    </xf>
    <xf numFmtId="0" fontId="14" fillId="7" borderId="25" xfId="16" applyFont="1" applyFill="1" applyBorder="1" applyAlignment="1" applyProtection="1">
      <alignment wrapText="1"/>
      <protection locked="0"/>
    </xf>
    <xf numFmtId="0" fontId="14" fillId="7" borderId="18" xfId="5" applyFont="1" applyFill="1" applyBorder="1" applyAlignment="1" applyProtection="1">
      <alignment wrapText="1"/>
      <protection locked="0"/>
    </xf>
    <xf numFmtId="0" fontId="14" fillId="7" borderId="15" xfId="16" applyFont="1" applyFill="1" applyBorder="1" applyAlignment="1" applyProtection="1">
      <alignment wrapText="1"/>
      <protection locked="0"/>
    </xf>
    <xf numFmtId="0" fontId="14" fillId="7" borderId="19" xfId="16" applyFont="1" applyFill="1" applyBorder="1" applyAlignment="1" applyProtection="1">
      <alignment wrapText="1"/>
      <protection locked="0"/>
    </xf>
    <xf numFmtId="49" fontId="10" fillId="6" borderId="1" xfId="0" applyNumberFormat="1" applyFont="1" applyFill="1" applyBorder="1" applyAlignment="1">
      <alignment horizontal="left"/>
    </xf>
    <xf numFmtId="49" fontId="10" fillId="6" borderId="1" xfId="0" applyNumberFormat="1" applyFont="1" applyFill="1" applyBorder="1" applyAlignment="1">
      <alignment horizontal="left" vertical="top" wrapText="1"/>
    </xf>
    <xf numFmtId="0" fontId="10" fillId="8" borderId="1" xfId="0"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10" fillId="9" borderId="1" xfId="0" applyFont="1" applyFill="1" applyBorder="1" applyAlignment="1">
      <alignment horizontal="left" vertical="top" wrapText="1"/>
    </xf>
    <xf numFmtId="0" fontId="10" fillId="11" borderId="1" xfId="0" applyFont="1" applyFill="1" applyBorder="1" applyAlignment="1">
      <alignment horizontal="left" vertical="top" wrapText="1"/>
    </xf>
    <xf numFmtId="0" fontId="10" fillId="6" borderId="1" xfId="0" applyFont="1" applyFill="1" applyBorder="1" applyAlignment="1">
      <alignment horizontal="left" vertical="top" wrapText="1"/>
    </xf>
    <xf numFmtId="0" fontId="18" fillId="4" borderId="7" xfId="9" applyFont="1" applyFill="1" applyBorder="1" applyAlignment="1">
      <alignment wrapText="1"/>
    </xf>
    <xf numFmtId="0" fontId="18" fillId="6" borderId="21" xfId="0" applyFont="1" applyFill="1" applyBorder="1" applyAlignment="1">
      <alignment horizontal="left" wrapText="1"/>
    </xf>
    <xf numFmtId="0" fontId="0" fillId="0" borderId="1" xfId="0" applyFill="1" applyBorder="1" applyAlignment="1">
      <alignment wrapText="1"/>
    </xf>
    <xf numFmtId="0" fontId="0" fillId="0" borderId="0" xfId="0" applyAlignment="1">
      <alignment wrapText="1"/>
    </xf>
    <xf numFmtId="0" fontId="12" fillId="2" borderId="1" xfId="0" applyFont="1" applyFill="1" applyBorder="1" applyAlignment="1">
      <alignment horizontal="left"/>
    </xf>
    <xf numFmtId="0" fontId="0" fillId="2" borderId="0" xfId="0" applyFill="1" applyAlignment="1">
      <alignment horizontal="left"/>
    </xf>
    <xf numFmtId="0" fontId="0" fillId="2" borderId="0" xfId="0" applyFill="1"/>
    <xf numFmtId="42" fontId="20" fillId="7" borderId="1" xfId="15" applyNumberFormat="1" applyFont="1" applyFill="1" applyBorder="1" applyProtection="1">
      <protection locked="0"/>
    </xf>
    <xf numFmtId="42" fontId="20" fillId="7" borderId="2" xfId="15" applyNumberFormat="1" applyFont="1" applyFill="1" applyBorder="1" applyProtection="1">
      <protection locked="0"/>
    </xf>
    <xf numFmtId="14" fontId="34" fillId="2" borderId="14" xfId="0" applyNumberFormat="1" applyFont="1" applyFill="1" applyBorder="1" applyAlignment="1">
      <alignment horizontal="right"/>
    </xf>
    <xf numFmtId="0" fontId="34" fillId="2" borderId="14" xfId="0" applyFont="1" applyFill="1" applyBorder="1" applyAlignment="1"/>
    <xf numFmtId="0" fontId="34" fillId="2" borderId="0" xfId="0" applyFont="1" applyFill="1" applyAlignment="1"/>
    <xf numFmtId="0" fontId="34" fillId="2" borderId="14" xfId="0" applyFont="1" applyFill="1" applyBorder="1" applyAlignment="1">
      <alignment horizontal="left"/>
    </xf>
    <xf numFmtId="0" fontId="34" fillId="2" borderId="14" xfId="0" applyNumberFormat="1" applyFont="1" applyFill="1" applyBorder="1" applyAlignment="1">
      <alignment horizontal="left"/>
    </xf>
    <xf numFmtId="14" fontId="34" fillId="2" borderId="0" xfId="0" applyNumberFormat="1" applyFont="1" applyFill="1" applyAlignment="1">
      <alignment horizontal="right"/>
    </xf>
    <xf numFmtId="0" fontId="34" fillId="2" borderId="14" xfId="0" applyFont="1" applyFill="1" applyBorder="1" applyAlignment="1">
      <alignment vertical="center"/>
    </xf>
    <xf numFmtId="14" fontId="0" fillId="2" borderId="14" xfId="0" applyNumberFormat="1" applyFill="1" applyBorder="1" applyAlignment="1">
      <alignment horizontal="right"/>
    </xf>
    <xf numFmtId="2" fontId="0" fillId="2" borderId="14" xfId="0" applyNumberFormat="1" applyFill="1" applyBorder="1" applyAlignment="1"/>
    <xf numFmtId="0" fontId="0" fillId="2" borderId="14" xfId="0" applyFill="1" applyBorder="1" applyAlignment="1"/>
    <xf numFmtId="14" fontId="34" fillId="2" borderId="14" xfId="18" applyNumberFormat="1" applyFont="1" applyFill="1" applyBorder="1" applyAlignment="1" applyProtection="1">
      <alignment horizontal="right"/>
    </xf>
    <xf numFmtId="0" fontId="34" fillId="2" borderId="14" xfId="18" applyFont="1" applyFill="1" applyBorder="1" applyAlignment="1" applyProtection="1"/>
    <xf numFmtId="14" fontId="34" fillId="2" borderId="14" xfId="18" applyNumberFormat="1" applyFont="1" applyFill="1" applyBorder="1" applyAlignment="1" applyProtection="1"/>
    <xf numFmtId="2" fontId="34" fillId="2" borderId="14" xfId="18" applyNumberFormat="1" applyFont="1" applyFill="1" applyBorder="1" applyAlignment="1" applyProtection="1"/>
    <xf numFmtId="14" fontId="34" fillId="2" borderId="14" xfId="18" applyNumberFormat="1" applyFont="1" applyFill="1" applyBorder="1" applyAlignment="1">
      <alignment horizontal="right"/>
    </xf>
    <xf numFmtId="0" fontId="34" fillId="2" borderId="14" xfId="18" applyFont="1" applyFill="1" applyBorder="1" applyAlignment="1"/>
    <xf numFmtId="0" fontId="34" fillId="2" borderId="14" xfId="18" applyFont="1" applyFill="1" applyBorder="1" applyAlignment="1">
      <alignment horizontal="left"/>
    </xf>
    <xf numFmtId="0" fontId="35" fillId="2" borderId="14" xfId="18" applyFont="1" applyFill="1" applyBorder="1" applyAlignment="1">
      <alignment horizontal="left" vertical="top"/>
    </xf>
    <xf numFmtId="2" fontId="34" fillId="2" borderId="14" xfId="18" applyNumberFormat="1" applyFont="1" applyFill="1" applyBorder="1" applyAlignment="1"/>
    <xf numFmtId="14" fontId="34" fillId="2" borderId="14" xfId="0" applyNumberFormat="1" applyFont="1" applyFill="1" applyBorder="1" applyAlignment="1">
      <alignment horizontal="left"/>
    </xf>
    <xf numFmtId="2" fontId="34" fillId="2" borderId="14" xfId="0" applyNumberFormat="1" applyFont="1" applyFill="1" applyBorder="1" applyAlignment="1"/>
    <xf numFmtId="0" fontId="36" fillId="2" borderId="14" xfId="0" applyFont="1" applyFill="1" applyBorder="1" applyAlignment="1"/>
    <xf numFmtId="0" fontId="34" fillId="2" borderId="14" xfId="0" applyNumberFormat="1" applyFont="1" applyFill="1" applyBorder="1" applyAlignment="1"/>
    <xf numFmtId="0" fontId="37" fillId="2" borderId="14" xfId="0" applyFont="1" applyFill="1" applyBorder="1" applyAlignment="1"/>
    <xf numFmtId="0" fontId="38" fillId="2" borderId="14" xfId="0" applyFont="1" applyFill="1" applyBorder="1" applyAlignment="1"/>
    <xf numFmtId="14" fontId="40" fillId="2" borderId="14" xfId="0" applyNumberFormat="1" applyFont="1" applyFill="1" applyBorder="1" applyAlignment="1">
      <alignment horizontal="right"/>
    </xf>
    <xf numFmtId="0" fontId="34" fillId="2" borderId="14" xfId="0" applyFont="1" applyFill="1" applyBorder="1" applyAlignment="1">
      <alignment horizontal="left" vertical="top"/>
    </xf>
    <xf numFmtId="0" fontId="0" fillId="2" borderId="0" xfId="0" applyFill="1" applyAlignment="1"/>
    <xf numFmtId="14" fontId="34" fillId="2" borderId="14" xfId="0" applyNumberFormat="1" applyFont="1" applyFill="1" applyBorder="1" applyAlignment="1">
      <alignment horizontal="right" vertical="top"/>
    </xf>
    <xf numFmtId="0" fontId="41" fillId="2" borderId="14" xfId="0" applyFont="1" applyFill="1" applyBorder="1" applyAlignment="1">
      <alignment vertical="center"/>
    </xf>
    <xf numFmtId="0" fontId="41" fillId="2" borderId="14" xfId="0" applyFont="1" applyFill="1" applyBorder="1" applyAlignment="1"/>
    <xf numFmtId="0" fontId="34" fillId="2" borderId="14" xfId="0" applyNumberFormat="1" applyFont="1" applyFill="1" applyBorder="1" applyAlignment="1" applyProtection="1"/>
    <xf numFmtId="0" fontId="42" fillId="2" borderId="14" xfId="0" applyFont="1" applyFill="1" applyBorder="1" applyAlignment="1"/>
    <xf numFmtId="0" fontId="36" fillId="2" borderId="14" xfId="0" applyFont="1" applyFill="1" applyBorder="1" applyAlignment="1">
      <alignment vertical="center"/>
    </xf>
    <xf numFmtId="0" fontId="34" fillId="2" borderId="14" xfId="0" applyNumberFormat="1" applyFont="1" applyFill="1" applyBorder="1" applyAlignment="1">
      <alignment horizontal="left" vertical="top"/>
    </xf>
    <xf numFmtId="14" fontId="34" fillId="2" borderId="14" xfId="0" applyNumberFormat="1" applyFont="1" applyFill="1" applyBorder="1" applyAlignment="1">
      <alignment horizontal="left" vertical="top"/>
    </xf>
    <xf numFmtId="2" fontId="34" fillId="2" borderId="14" xfId="0" applyNumberFormat="1" applyFont="1" applyFill="1" applyBorder="1" applyAlignment="1">
      <alignment vertical="top"/>
    </xf>
    <xf numFmtId="0" fontId="43" fillId="2" borderId="14" xfId="0" applyFont="1" applyFill="1" applyBorder="1" applyAlignment="1">
      <alignment vertical="center"/>
    </xf>
    <xf numFmtId="14" fontId="34" fillId="2" borderId="14" xfId="0" applyNumberFormat="1" applyFont="1" applyFill="1" applyBorder="1" applyAlignment="1"/>
    <xf numFmtId="0" fontId="45" fillId="2" borderId="14" xfId="0" applyNumberFormat="1" applyFont="1" applyFill="1" applyBorder="1" applyAlignment="1">
      <alignment horizontal="left" vertical="top"/>
    </xf>
    <xf numFmtId="0" fontId="46" fillId="2" borderId="14" xfId="0" applyFont="1" applyFill="1" applyBorder="1" applyAlignment="1"/>
    <xf numFmtId="0" fontId="47" fillId="2" borderId="14" xfId="0" applyFont="1" applyFill="1" applyBorder="1" applyAlignment="1">
      <alignment horizontal="left"/>
    </xf>
    <xf numFmtId="0" fontId="47" fillId="2" borderId="14" xfId="0" applyFont="1" applyFill="1" applyBorder="1" applyAlignment="1">
      <alignment horizontal="left" vertical="top"/>
    </xf>
    <xf numFmtId="14" fontId="34" fillId="2" borderId="14" xfId="0" applyNumberFormat="1" applyFont="1" applyFill="1" applyBorder="1" applyAlignment="1" applyProtection="1">
      <alignment horizontal="right"/>
    </xf>
    <xf numFmtId="0" fontId="34" fillId="2" borderId="14" xfId="19" applyNumberFormat="1" applyFont="1" applyFill="1" applyBorder="1" applyAlignment="1" applyProtection="1"/>
    <xf numFmtId="14" fontId="34" fillId="2" borderId="14" xfId="19" applyNumberFormat="1" applyFont="1" applyFill="1" applyBorder="1" applyAlignment="1" applyProtection="1"/>
    <xf numFmtId="2" fontId="34" fillId="2" borderId="14" xfId="19" applyNumberFormat="1" applyFont="1" applyFill="1" applyBorder="1" applyAlignment="1" applyProtection="1"/>
    <xf numFmtId="14" fontId="34" fillId="2" borderId="0" xfId="0" applyNumberFormat="1" applyFont="1" applyFill="1" applyAlignment="1"/>
    <xf numFmtId="0" fontId="34" fillId="2" borderId="14" xfId="0" applyNumberFormat="1" applyFont="1" applyFill="1" applyBorder="1" applyAlignment="1" applyProtection="1">
      <alignment horizontal="left"/>
    </xf>
    <xf numFmtId="0" fontId="34" fillId="2" borderId="0" xfId="0" applyFont="1" applyFill="1" applyAlignment="1">
      <alignment horizontal="left"/>
    </xf>
    <xf numFmtId="14" fontId="34" fillId="2" borderId="10" xfId="0" applyNumberFormat="1" applyFont="1" applyFill="1" applyBorder="1" applyAlignment="1">
      <alignment horizontal="left"/>
    </xf>
    <xf numFmtId="2" fontId="34" fillId="2" borderId="26" xfId="0" applyNumberFormat="1" applyFont="1" applyFill="1" applyBorder="1" applyAlignment="1"/>
    <xf numFmtId="14" fontId="34" fillId="2" borderId="14" xfId="19" applyNumberFormat="1" applyFont="1" applyFill="1" applyBorder="1" applyAlignment="1">
      <alignment horizontal="right"/>
    </xf>
    <xf numFmtId="0" fontId="34" fillId="2" borderId="7" xfId="19" applyFont="1" applyFill="1" applyBorder="1" applyAlignment="1">
      <alignment horizontal="left"/>
    </xf>
    <xf numFmtId="0" fontId="34" fillId="2" borderId="14" xfId="19" applyFont="1" applyFill="1" applyBorder="1" applyAlignment="1">
      <alignment horizontal="left"/>
    </xf>
    <xf numFmtId="14" fontId="34" fillId="2" borderId="7" xfId="19" applyNumberFormat="1" applyFont="1" applyFill="1" applyBorder="1" applyAlignment="1">
      <alignment horizontal="left"/>
    </xf>
    <xf numFmtId="2" fontId="34" fillId="2" borderId="14" xfId="19" applyNumberFormat="1" applyFont="1" applyFill="1" applyBorder="1" applyAlignment="1"/>
    <xf numFmtId="14" fontId="34" fillId="2" borderId="14" xfId="19" applyNumberFormat="1" applyFont="1" applyFill="1" applyBorder="1" applyAlignment="1">
      <alignment horizontal="left"/>
    </xf>
    <xf numFmtId="0" fontId="34" fillId="2" borderId="14" xfId="19" applyFont="1" applyFill="1" applyBorder="1" applyAlignment="1">
      <alignment horizontal="left" vertical="top"/>
    </xf>
    <xf numFmtId="0" fontId="34" fillId="2" borderId="7" xfId="19" applyFont="1" applyFill="1" applyBorder="1" applyAlignment="1" applyProtection="1"/>
    <xf numFmtId="0" fontId="34" fillId="2" borderId="14" xfId="19" applyFont="1" applyFill="1" applyBorder="1" applyAlignment="1" applyProtection="1"/>
    <xf numFmtId="0" fontId="34" fillId="2" borderId="1" xfId="19" applyFont="1" applyFill="1" applyAlignment="1" applyProtection="1"/>
    <xf numFmtId="14" fontId="34" fillId="2" borderId="7" xfId="19" applyNumberFormat="1" applyFont="1" applyFill="1" applyBorder="1" applyAlignment="1" applyProtection="1"/>
    <xf numFmtId="0" fontId="41" fillId="2" borderId="1" xfId="19" applyFont="1" applyFill="1" applyAlignment="1">
      <alignment vertical="center"/>
    </xf>
    <xf numFmtId="0" fontId="37" fillId="2" borderId="0" xfId="0" applyFont="1" applyFill="1" applyAlignment="1"/>
    <xf numFmtId="0" fontId="34" fillId="2" borderId="7" xfId="18" applyFont="1" applyFill="1" applyBorder="1" applyAlignment="1"/>
    <xf numFmtId="14" fontId="48" fillId="2" borderId="14" xfId="18" applyNumberFormat="1" applyFont="1" applyFill="1" applyBorder="1" applyAlignment="1" applyProtection="1">
      <alignment horizontal="right"/>
    </xf>
    <xf numFmtId="0" fontId="49" fillId="2" borderId="0" xfId="0" applyFont="1" applyFill="1" applyAlignment="1"/>
    <xf numFmtId="14" fontId="34" fillId="2" borderId="7" xfId="18" applyNumberFormat="1" applyFont="1" applyFill="1" applyBorder="1" applyAlignment="1">
      <alignment horizontal="right"/>
    </xf>
    <xf numFmtId="0" fontId="34" fillId="2" borderId="14" xfId="18" applyNumberFormat="1" applyFont="1" applyFill="1" applyBorder="1" applyAlignment="1" applyProtection="1">
      <alignment horizontal="left"/>
    </xf>
    <xf numFmtId="0" fontId="35" fillId="2" borderId="14" xfId="20" applyFont="1" applyFill="1" applyBorder="1" applyAlignment="1"/>
    <xf numFmtId="14" fontId="34" fillId="2" borderId="14" xfId="18" applyNumberFormat="1" applyFont="1" applyFill="1" applyBorder="1" applyAlignment="1">
      <alignment horizontal="left"/>
    </xf>
    <xf numFmtId="14" fontId="34" fillId="2" borderId="7" xfId="0" applyNumberFormat="1" applyFont="1" applyFill="1" applyBorder="1" applyAlignment="1"/>
    <xf numFmtId="2" fontId="34" fillId="2" borderId="7" xfId="18" applyNumberFormat="1" applyFont="1" applyFill="1" applyBorder="1" applyAlignment="1"/>
    <xf numFmtId="0" fontId="51" fillId="2" borderId="0" xfId="0" applyFont="1" applyFill="1" applyAlignment="1"/>
    <xf numFmtId="0" fontId="36" fillId="2" borderId="0" xfId="0" applyFont="1" applyFill="1" applyAlignment="1"/>
    <xf numFmtId="0" fontId="38" fillId="2" borderId="0" xfId="0" applyFont="1" applyFill="1" applyAlignment="1"/>
    <xf numFmtId="0" fontId="34" fillId="2" borderId="14" xfId="18" applyFont="1" applyFill="1" applyBorder="1" applyAlignment="1">
      <alignment horizontal="left" vertical="top"/>
    </xf>
    <xf numFmtId="14" fontId="34" fillId="2" borderId="4" xfId="18" applyNumberFormat="1" applyFont="1" applyFill="1" applyBorder="1" applyAlignment="1">
      <alignment horizontal="right"/>
    </xf>
    <xf numFmtId="2" fontId="34" fillId="2" borderId="28" xfId="18" applyNumberFormat="1" applyFont="1" applyFill="1" applyBorder="1" applyAlignment="1"/>
    <xf numFmtId="0" fontId="34" fillId="2" borderId="28" xfId="18" applyFont="1" applyFill="1" applyBorder="1" applyAlignment="1"/>
    <xf numFmtId="0" fontId="34" fillId="2" borderId="29" xfId="18" applyNumberFormat="1" applyFont="1" applyFill="1" applyBorder="1" applyAlignment="1" applyProtection="1"/>
    <xf numFmtId="0" fontId="34" fillId="2" borderId="30" xfId="18" applyFont="1" applyFill="1" applyBorder="1" applyAlignment="1">
      <alignment horizontal="left"/>
    </xf>
    <xf numFmtId="0" fontId="34" fillId="2" borderId="12" xfId="18" applyFont="1" applyFill="1" applyBorder="1" applyAlignment="1"/>
    <xf numFmtId="0" fontId="34" fillId="2" borderId="31" xfId="18" applyFont="1" applyFill="1" applyBorder="1" applyAlignment="1">
      <alignment horizontal="left"/>
    </xf>
    <xf numFmtId="0" fontId="34" fillId="2" borderId="31" xfId="18" applyNumberFormat="1" applyFont="1" applyFill="1" applyBorder="1" applyAlignment="1" applyProtection="1">
      <alignment horizontal="left"/>
    </xf>
    <xf numFmtId="0" fontId="54" fillId="2" borderId="0" xfId="0" applyFont="1" applyFill="1" applyAlignment="1"/>
    <xf numFmtId="0" fontId="34" fillId="2" borderId="7" xfId="18" applyNumberFormat="1" applyFont="1" applyFill="1" applyBorder="1" applyAlignment="1" applyProtection="1"/>
    <xf numFmtId="0" fontId="34" fillId="2" borderId="7" xfId="18" applyFont="1" applyFill="1" applyBorder="1" applyAlignment="1" applyProtection="1"/>
    <xf numFmtId="0" fontId="34" fillId="2" borderId="14" xfId="18" applyNumberFormat="1" applyFont="1" applyFill="1" applyBorder="1" applyAlignment="1" applyProtection="1"/>
    <xf numFmtId="14" fontId="34" fillId="2" borderId="7" xfId="18" applyNumberFormat="1" applyFont="1" applyFill="1" applyBorder="1" applyAlignment="1" applyProtection="1"/>
    <xf numFmtId="0" fontId="34" fillId="2" borderId="14" xfId="18" applyFont="1" applyFill="1" applyBorder="1" applyAlignment="1">
      <alignment vertical="center"/>
    </xf>
    <xf numFmtId="14" fontId="48" fillId="2" borderId="14" xfId="18" applyNumberFormat="1" applyFont="1" applyFill="1" applyBorder="1" applyAlignment="1" applyProtection="1"/>
    <xf numFmtId="0" fontId="48" fillId="2" borderId="7" xfId="18" applyNumberFormat="1" applyFont="1" applyFill="1" applyBorder="1" applyAlignment="1" applyProtection="1"/>
    <xf numFmtId="0" fontId="48" fillId="2" borderId="14" xfId="18" applyNumberFormat="1" applyFont="1" applyFill="1" applyBorder="1" applyAlignment="1" applyProtection="1"/>
    <xf numFmtId="2" fontId="48" fillId="2" borderId="14" xfId="18" applyNumberFormat="1" applyFont="1" applyFill="1" applyBorder="1" applyAlignment="1" applyProtection="1"/>
    <xf numFmtId="14" fontId="34" fillId="2" borderId="32" xfId="18" applyNumberFormat="1" applyFont="1" applyFill="1" applyBorder="1" applyAlignment="1">
      <alignment horizontal="right"/>
    </xf>
    <xf numFmtId="0" fontId="45" fillId="2" borderId="14" xfId="18" applyFont="1" applyFill="1" applyBorder="1" applyAlignment="1"/>
    <xf numFmtId="14" fontId="34" fillId="2" borderId="6" xfId="18" applyNumberFormat="1" applyFont="1" applyFill="1" applyBorder="1" applyAlignment="1">
      <alignment horizontal="right"/>
    </xf>
    <xf numFmtId="14" fontId="34" fillId="2" borderId="33" xfId="18" applyNumberFormat="1" applyFont="1" applyFill="1" applyBorder="1" applyAlignment="1">
      <alignment horizontal="left"/>
    </xf>
    <xf numFmtId="0" fontId="34" fillId="2" borderId="14" xfId="18" applyFont="1" applyFill="1" applyBorder="1" applyAlignment="1">
      <alignment horizontal="center"/>
    </xf>
    <xf numFmtId="0" fontId="34" fillId="2" borderId="0" xfId="0" applyFont="1" applyFill="1" applyAlignment="1">
      <alignment vertical="center"/>
    </xf>
    <xf numFmtId="0" fontId="34" fillId="2" borderId="7" xfId="0" applyFont="1" applyFill="1" applyBorder="1" applyAlignment="1">
      <alignment horizontal="left"/>
    </xf>
    <xf numFmtId="14" fontId="34" fillId="2" borderId="7" xfId="0" applyNumberFormat="1" applyFont="1" applyFill="1" applyBorder="1" applyAlignment="1">
      <alignment horizontal="left"/>
    </xf>
    <xf numFmtId="14" fontId="48" fillId="2" borderId="14" xfId="0" applyNumberFormat="1" applyFont="1" applyFill="1" applyBorder="1" applyAlignment="1" applyProtection="1"/>
    <xf numFmtId="0" fontId="48" fillId="2" borderId="7" xfId="0" applyNumberFormat="1" applyFont="1" applyFill="1" applyBorder="1" applyAlignment="1" applyProtection="1"/>
    <xf numFmtId="0" fontId="48" fillId="2" borderId="14" xfId="0" applyNumberFormat="1" applyFont="1" applyFill="1" applyBorder="1" applyAlignment="1" applyProtection="1"/>
    <xf numFmtId="14" fontId="48" fillId="2" borderId="14" xfId="0" applyNumberFormat="1" applyFont="1" applyFill="1" applyBorder="1" applyAlignment="1" applyProtection="1">
      <alignment horizontal="right"/>
    </xf>
    <xf numFmtId="14" fontId="48" fillId="2" borderId="7" xfId="0" applyNumberFormat="1" applyFont="1" applyFill="1" applyBorder="1" applyAlignment="1" applyProtection="1"/>
    <xf numFmtId="14" fontId="48" fillId="2" borderId="7" xfId="0" applyNumberFormat="1" applyFont="1" applyFill="1" applyBorder="1" applyAlignment="1">
      <alignment horizontal="left"/>
    </xf>
    <xf numFmtId="0" fontId="34" fillId="2" borderId="7" xfId="0" applyFont="1" applyFill="1" applyBorder="1" applyAlignment="1">
      <alignment horizontal="left" vertical="top"/>
    </xf>
    <xf numFmtId="14" fontId="34" fillId="2" borderId="7" xfId="0" applyNumberFormat="1" applyFont="1" applyFill="1" applyBorder="1" applyAlignment="1">
      <alignment horizontal="left" vertical="top"/>
    </xf>
    <xf numFmtId="0" fontId="34" fillId="2" borderId="14" xfId="0" applyFont="1" applyFill="1" applyBorder="1" applyAlignment="1">
      <alignment vertical="top"/>
    </xf>
    <xf numFmtId="0" fontId="10" fillId="8" borderId="0" xfId="0" applyFont="1" applyFill="1" applyAlignment="1">
      <alignment horizontal="left"/>
    </xf>
    <xf numFmtId="0" fontId="10" fillId="11" borderId="0" xfId="0" applyFont="1" applyFill="1" applyAlignment="1">
      <alignment horizontal="left"/>
    </xf>
    <xf numFmtId="2" fontId="34" fillId="2" borderId="14" xfId="5" applyNumberFormat="1" applyFont="1" applyFill="1" applyBorder="1" applyAlignment="1" applyProtection="1"/>
    <xf numFmtId="2" fontId="34" fillId="2" borderId="14" xfId="5" applyNumberFormat="1" applyFont="1" applyFill="1" applyBorder="1" applyAlignment="1"/>
    <xf numFmtId="2" fontId="48" fillId="2" borderId="14" xfId="5" applyNumberFormat="1" applyFont="1" applyFill="1" applyBorder="1" applyAlignment="1" applyProtection="1"/>
    <xf numFmtId="0" fontId="47" fillId="2" borderId="14" xfId="0" applyFont="1" applyFill="1" applyBorder="1" applyAlignment="1"/>
    <xf numFmtId="2" fontId="34" fillId="2" borderId="14" xfId="0" applyNumberFormat="1" applyFont="1" applyFill="1" applyBorder="1" applyAlignment="1">
      <alignment horizontal="center"/>
    </xf>
    <xf numFmtId="2" fontId="0" fillId="2" borderId="9" xfId="0" applyNumberFormat="1" applyFill="1" applyBorder="1" applyAlignment="1"/>
    <xf numFmtId="2" fontId="34" fillId="2" borderId="5" xfId="19" applyNumberFormat="1" applyFont="1" applyFill="1" applyBorder="1" applyAlignment="1"/>
    <xf numFmtId="0" fontId="34" fillId="2" borderId="1" xfId="0" applyFont="1" applyFill="1" applyBorder="1" applyAlignment="1"/>
    <xf numFmtId="0" fontId="35" fillId="2" borderId="14" xfId="18" applyFont="1" applyFill="1" applyBorder="1" applyAlignment="1">
      <alignment vertical="center"/>
    </xf>
    <xf numFmtId="2" fontId="48" fillId="2" borderId="5" xfId="5" applyNumberFormat="1" applyFont="1" applyFill="1" applyBorder="1" applyAlignment="1" applyProtection="1"/>
    <xf numFmtId="2" fontId="34" fillId="2" borderId="5" xfId="5" applyNumberFormat="1" applyFont="1" applyFill="1" applyBorder="1" applyAlignment="1" applyProtection="1"/>
    <xf numFmtId="2" fontId="34" fillId="2" borderId="5" xfId="5" applyNumberFormat="1" applyFont="1" applyFill="1" applyBorder="1" applyAlignment="1"/>
    <xf numFmtId="2" fontId="34" fillId="2" borderId="5" xfId="0" applyNumberFormat="1" applyFont="1" applyFill="1" applyBorder="1" applyAlignment="1"/>
    <xf numFmtId="2" fontId="48" fillId="2" borderId="5" xfId="0" applyNumberFormat="1" applyFont="1" applyFill="1" applyBorder="1" applyAlignment="1" applyProtection="1"/>
    <xf numFmtId="2" fontId="34" fillId="2" borderId="5" xfId="0" applyNumberFormat="1" applyFont="1" applyFill="1" applyBorder="1" applyAlignment="1">
      <alignment vertical="top"/>
    </xf>
    <xf numFmtId="2" fontId="47" fillId="2" borderId="5" xfId="0" applyNumberFormat="1" applyFont="1" applyFill="1" applyBorder="1" applyAlignment="1"/>
    <xf numFmtId="0" fontId="34" fillId="0" borderId="28" xfId="0" applyFont="1" applyFill="1" applyBorder="1" applyAlignment="1"/>
    <xf numFmtId="0" fontId="34" fillId="0" borderId="14" xfId="0" applyFont="1" applyFill="1" applyBorder="1" applyAlignment="1"/>
    <xf numFmtId="0" fontId="10" fillId="0" borderId="0" xfId="0" applyFont="1"/>
    <xf numFmtId="14" fontId="41" fillId="2" borderId="14" xfId="0" applyNumberFormat="1" applyFont="1" applyFill="1" applyBorder="1" applyAlignment="1">
      <alignment vertical="center"/>
    </xf>
    <xf numFmtId="14" fontId="43" fillId="2" borderId="14" xfId="0" applyNumberFormat="1" applyFont="1" applyFill="1" applyBorder="1" applyAlignment="1">
      <alignment vertical="center"/>
    </xf>
    <xf numFmtId="14" fontId="34" fillId="2" borderId="26" xfId="19" applyNumberFormat="1" applyFont="1" applyFill="1" applyBorder="1" applyAlignment="1">
      <alignment horizontal="left"/>
    </xf>
    <xf numFmtId="14" fontId="34" fillId="2" borderId="14" xfId="18" applyNumberFormat="1" applyFont="1" applyFill="1" applyBorder="1" applyAlignment="1">
      <alignment vertical="center"/>
    </xf>
    <xf numFmtId="14" fontId="48" fillId="2" borderId="14" xfId="21" applyNumberFormat="1" applyFont="1" applyFill="1" applyBorder="1" applyAlignment="1"/>
    <xf numFmtId="0" fontId="48" fillId="2" borderId="7" xfId="21" applyFont="1" applyFill="1" applyBorder="1" applyAlignment="1"/>
    <xf numFmtId="0" fontId="48" fillId="2" borderId="14" xfId="21" applyFont="1" applyFill="1" applyBorder="1" applyAlignment="1"/>
    <xf numFmtId="14" fontId="48" fillId="2" borderId="14" xfId="21" applyNumberFormat="1" applyFont="1" applyFill="1" applyBorder="1" applyAlignment="1">
      <alignment horizontal="right"/>
    </xf>
    <xf numFmtId="14" fontId="48" fillId="2" borderId="7" xfId="21" applyNumberFormat="1" applyFont="1" applyFill="1" applyBorder="1" applyAlignment="1"/>
    <xf numFmtId="2" fontId="48" fillId="2" borderId="14" xfId="21" applyNumberFormat="1" applyFont="1" applyFill="1" applyBorder="1" applyAlignment="1"/>
    <xf numFmtId="2" fontId="48" fillId="2" borderId="5" xfId="21" applyNumberFormat="1" applyFont="1" applyFill="1" applyBorder="1" applyAlignment="1"/>
    <xf numFmtId="0" fontId="34" fillId="2" borderId="14" xfId="0" applyFont="1" applyFill="1" applyBorder="1" applyAlignment="1">
      <alignment horizontal="left" wrapText="1"/>
    </xf>
    <xf numFmtId="0" fontId="35" fillId="2" borderId="0" xfId="0" applyFont="1" applyFill="1" applyAlignment="1"/>
    <xf numFmtId="0" fontId="34" fillId="8" borderId="0" xfId="0" applyFont="1" applyFill="1" applyAlignment="1">
      <alignment horizontal="left"/>
    </xf>
    <xf numFmtId="0" fontId="34" fillId="11" borderId="0" xfId="0" applyFont="1" applyFill="1" applyAlignment="1">
      <alignment horizontal="left"/>
    </xf>
    <xf numFmtId="0" fontId="55" fillId="2" borderId="0" xfId="0" applyFont="1" applyFill="1" applyAlignment="1"/>
    <xf numFmtId="0" fontId="24" fillId="2" borderId="0" xfId="0" applyFont="1" applyFill="1" applyAlignment="1"/>
    <xf numFmtId="0" fontId="34" fillId="2" borderId="27" xfId="0" applyFont="1" applyFill="1" applyBorder="1" applyAlignment="1">
      <alignment vertical="center"/>
    </xf>
    <xf numFmtId="0" fontId="34" fillId="2" borderId="34" xfId="0" applyFont="1" applyFill="1" applyBorder="1" applyAlignment="1">
      <alignment vertical="center"/>
    </xf>
    <xf numFmtId="0" fontId="35" fillId="2" borderId="1" xfId="0" applyFont="1" applyFill="1" applyBorder="1" applyAlignment="1"/>
    <xf numFmtId="0" fontId="35" fillId="2" borderId="14" xfId="0" applyFont="1" applyFill="1" applyBorder="1" applyAlignment="1"/>
    <xf numFmtId="0" fontId="24" fillId="2" borderId="14" xfId="0" applyFont="1" applyFill="1" applyBorder="1" applyAlignment="1"/>
    <xf numFmtId="0" fontId="34" fillId="2" borderId="10" xfId="0" applyFont="1" applyFill="1" applyBorder="1" applyAlignment="1"/>
    <xf numFmtId="0" fontId="34" fillId="2" borderId="14" xfId="0" applyFont="1" applyFill="1" applyBorder="1" applyAlignment="1">
      <alignment horizontal="left" vertical="center"/>
    </xf>
    <xf numFmtId="0" fontId="34" fillId="2" borderId="27" xfId="19" applyFont="1" applyFill="1" applyBorder="1" applyAlignment="1">
      <alignment vertical="center"/>
    </xf>
    <xf numFmtId="0" fontId="34" fillId="2" borderId="1" xfId="19" applyFont="1" applyFill="1" applyAlignment="1"/>
    <xf numFmtId="0" fontId="13" fillId="0" borderId="9" xfId="0" applyFont="1" applyBorder="1" applyAlignment="1">
      <alignment wrapText="1"/>
    </xf>
    <xf numFmtId="0" fontId="13" fillId="0" borderId="1" xfId="0" applyFont="1" applyBorder="1" applyAlignment="1">
      <alignment wrapText="1"/>
    </xf>
    <xf numFmtId="0" fontId="13" fillId="0" borderId="10" xfId="0" applyFont="1" applyBorder="1" applyAlignment="1">
      <alignment wrapText="1"/>
    </xf>
    <xf numFmtId="0" fontId="0" fillId="0" borderId="9" xfId="0" applyBorder="1" applyAlignment="1">
      <alignment wrapText="1"/>
    </xf>
    <xf numFmtId="0" fontId="0" fillId="0" borderId="1" xfId="0" applyBorder="1" applyAlignment="1">
      <alignment wrapText="1"/>
    </xf>
    <xf numFmtId="0" fontId="0" fillId="0" borderId="10" xfId="0" applyBorder="1" applyAlignment="1">
      <alignment wrapText="1"/>
    </xf>
    <xf numFmtId="0" fontId="0" fillId="0" borderId="9" xfId="0" applyBorder="1" applyAlignment="1">
      <alignment vertical="center"/>
    </xf>
    <xf numFmtId="0" fontId="0" fillId="0" borderId="1" xfId="0" applyBorder="1" applyAlignment="1">
      <alignment vertical="center"/>
    </xf>
    <xf numFmtId="0" fontId="0" fillId="0" borderId="10" xfId="0" applyBorder="1" applyAlignment="1">
      <alignment vertical="center"/>
    </xf>
    <xf numFmtId="0" fontId="0" fillId="0" borderId="11" xfId="0" applyBorder="1" applyAlignment="1">
      <alignment vertical="center" wrapText="1"/>
    </xf>
    <xf numFmtId="0" fontId="0" fillId="0" borderId="2" xfId="0" applyBorder="1" applyAlignment="1">
      <alignment vertical="center" wrapText="1"/>
    </xf>
    <xf numFmtId="0" fontId="0" fillId="0" borderId="12" xfId="0" applyBorder="1" applyAlignment="1">
      <alignment vertical="center" wrapText="1"/>
    </xf>
    <xf numFmtId="0" fontId="19" fillId="4" borderId="5" xfId="0" applyFont="1" applyFill="1" applyBorder="1"/>
    <xf numFmtId="0" fontId="19" fillId="4" borderId="6" xfId="0" applyFont="1" applyFill="1" applyBorder="1"/>
    <xf numFmtId="0" fontId="19" fillId="4" borderId="7" xfId="0" applyFont="1" applyFill="1" applyBorder="1"/>
    <xf numFmtId="0" fontId="13" fillId="0" borderId="3" xfId="0" applyFont="1" applyBorder="1" applyAlignment="1">
      <alignment wrapText="1"/>
    </xf>
    <xf numFmtId="0" fontId="13" fillId="0" borderId="13" xfId="0" applyFont="1" applyBorder="1" applyAlignment="1">
      <alignment wrapText="1"/>
    </xf>
    <xf numFmtId="0" fontId="12" fillId="2" borderId="3" xfId="9" applyFont="1" applyBorder="1" applyAlignment="1">
      <alignment vertical="top" wrapText="1"/>
    </xf>
    <xf numFmtId="0" fontId="12" fillId="2" borderId="9" xfId="9" applyFont="1" applyBorder="1" applyAlignment="1">
      <alignment vertical="top" wrapText="1"/>
    </xf>
    <xf numFmtId="0" fontId="12" fillId="2" borderId="11" xfId="9" applyFont="1" applyBorder="1" applyAlignment="1">
      <alignment vertical="top" wrapText="1"/>
    </xf>
    <xf numFmtId="0" fontId="17" fillId="9" borderId="6" xfId="9" applyFont="1" applyFill="1" applyBorder="1" applyAlignment="1">
      <alignment wrapText="1"/>
    </xf>
    <xf numFmtId="0" fontId="15" fillId="4" borderId="5" xfId="9" applyFont="1" applyFill="1" applyBorder="1"/>
    <xf numFmtId="0" fontId="15" fillId="4" borderId="6" xfId="9" applyFont="1" applyFill="1" applyBorder="1"/>
    <xf numFmtId="0" fontId="10" fillId="2" borderId="11" xfId="9" applyFont="1" applyBorder="1" applyAlignment="1">
      <alignment horizontal="left" vertical="center" wrapText="1"/>
    </xf>
    <xf numFmtId="0" fontId="10" fillId="2" borderId="2" xfId="9" applyFont="1" applyBorder="1" applyAlignment="1">
      <alignment horizontal="left" vertical="center" wrapText="1"/>
    </xf>
    <xf numFmtId="0" fontId="17" fillId="3" borderId="5" xfId="9" applyFont="1" applyFill="1" applyBorder="1" applyAlignment="1">
      <alignment horizontal="left" vertical="center" wrapText="1"/>
    </xf>
    <xf numFmtId="0" fontId="17" fillId="2" borderId="6" xfId="9" applyFont="1" applyBorder="1" applyAlignment="1">
      <alignment horizontal="left" vertical="center" wrapText="1"/>
    </xf>
    <xf numFmtId="0" fontId="10" fillId="11" borderId="6" xfId="0" applyFont="1" applyFill="1" applyBorder="1" applyAlignment="1">
      <alignment horizontal="left" vertical="top" wrapText="1"/>
    </xf>
    <xf numFmtId="0" fontId="12" fillId="0" borderId="23" xfId="0" applyFont="1" applyFill="1" applyBorder="1" applyAlignment="1">
      <alignment horizontal="center"/>
    </xf>
    <xf numFmtId="0" fontId="12" fillId="0" borderId="24" xfId="0" applyFont="1" applyFill="1" applyBorder="1" applyAlignment="1">
      <alignment horizontal="center"/>
    </xf>
    <xf numFmtId="0" fontId="12" fillId="0" borderId="25" xfId="0" applyFont="1" applyFill="1" applyBorder="1" applyAlignment="1">
      <alignment horizontal="center"/>
    </xf>
    <xf numFmtId="0" fontId="10" fillId="0" borderId="1" xfId="0" applyFont="1" applyFill="1" applyBorder="1" applyAlignment="1"/>
    <xf numFmtId="49" fontId="32" fillId="3" borderId="1" xfId="0" applyNumberFormat="1" applyFont="1" applyFill="1" applyBorder="1" applyAlignment="1">
      <alignment horizontal="center" vertical="center" wrapText="1"/>
    </xf>
    <xf numFmtId="49" fontId="33" fillId="9" borderId="1" xfId="0" applyNumberFormat="1" applyFont="1" applyFill="1" applyBorder="1" applyAlignment="1">
      <alignment horizontal="center" vertical="center" wrapText="1"/>
    </xf>
    <xf numFmtId="49" fontId="32" fillId="10" borderId="1" xfId="0" applyNumberFormat="1" applyFont="1" applyFill="1" applyBorder="1" applyAlignment="1">
      <alignment horizontal="center" vertical="center" wrapText="1"/>
    </xf>
    <xf numFmtId="0" fontId="23" fillId="5" borderId="1" xfId="8" applyFont="1" applyFill="1" applyAlignment="1" applyProtection="1">
      <alignment horizontal="left"/>
    </xf>
    <xf numFmtId="9" fontId="20" fillId="7" borderId="2" xfId="8" applyNumberFormat="1" applyFont="1" applyFill="1" applyBorder="1" applyProtection="1">
      <protection locked="0"/>
    </xf>
    <xf numFmtId="9" fontId="20" fillId="7" borderId="12" xfId="8" applyNumberFormat="1" applyFont="1" applyFill="1" applyBorder="1" applyProtection="1">
      <protection locked="0"/>
    </xf>
    <xf numFmtId="0" fontId="23" fillId="5" borderId="1" xfId="8" applyFont="1" applyFill="1" applyAlignment="1" applyProtection="1">
      <alignment wrapText="1"/>
    </xf>
    <xf numFmtId="0" fontId="22" fillId="5" borderId="9" xfId="8" applyFont="1" applyFill="1" applyBorder="1" applyAlignment="1" applyProtection="1">
      <alignment horizontal="center"/>
    </xf>
    <xf numFmtId="0" fontId="22" fillId="5" borderId="1" xfId="8" applyFont="1" applyFill="1" applyAlignment="1" applyProtection="1">
      <alignment horizontal="center"/>
    </xf>
    <xf numFmtId="0" fontId="34" fillId="0" borderId="0" xfId="0" applyFont="1"/>
    <xf numFmtId="8" fontId="0" fillId="0" borderId="0" xfId="0" applyNumberFormat="1" applyAlignment="1"/>
    <xf numFmtId="0" fontId="57" fillId="2" borderId="14" xfId="0" applyFont="1" applyFill="1" applyBorder="1" applyAlignment="1"/>
    <xf numFmtId="0" fontId="43" fillId="2" borderId="14" xfId="0" applyNumberFormat="1" applyFont="1" applyFill="1" applyBorder="1" applyAlignment="1">
      <alignment vertical="top"/>
    </xf>
    <xf numFmtId="2" fontId="34" fillId="6" borderId="14" xfId="0" applyNumberFormat="1" applyFont="1" applyFill="1" applyBorder="1" applyAlignment="1"/>
  </cellXfs>
  <cellStyles count="22">
    <cellStyle name="APC in process" xfId="20"/>
    <cellStyle name="Going green" xfId="21"/>
    <cellStyle name="Hyperlink" xfId="3" builtinId="8"/>
    <cellStyle name="Hyperlink 2" xfId="11"/>
    <cellStyle name="Normal" xfId="0" builtinId="0"/>
    <cellStyle name="Normal 2" xfId="1"/>
    <cellStyle name="Normal 2 2" xfId="9"/>
    <cellStyle name="Normal 2 3" xfId="17"/>
    <cellStyle name="Normal 3" xfId="2"/>
    <cellStyle name="Normal 3 2" xfId="4"/>
    <cellStyle name="Normal 3 2 2" xfId="12"/>
    <cellStyle name="Normal 3 3" xfId="6"/>
    <cellStyle name="Normal 3 3 2" xfId="7"/>
    <cellStyle name="Normal 3 3 2 2" xfId="14"/>
    <cellStyle name="Normal 3 3 3" xfId="8"/>
    <cellStyle name="Normal 3 3 3 2" xfId="15"/>
    <cellStyle name="Normal 3 3 4" xfId="13"/>
    <cellStyle name="Normal 3 4" xfId="10"/>
    <cellStyle name="Normal 4" xfId="5"/>
    <cellStyle name="Normal 5" xfId="16"/>
    <cellStyle name="Normal 7" xfId="18"/>
    <cellStyle name="Normal 8" xfId="19"/>
  </cellStyles>
  <dxfs count="60">
    <dxf>
      <font>
        <strike val="0"/>
        <outline val="0"/>
        <shadow val="0"/>
        <u val="none"/>
        <vertAlign val="baseline"/>
        <color auto="1"/>
      </font>
      <protection locked="0" hidden="0"/>
    </dxf>
    <dxf>
      <font>
        <strike val="0"/>
        <outline val="0"/>
        <shadow val="0"/>
        <u val="none"/>
        <vertAlign val="baseline"/>
        <color auto="1"/>
      </font>
      <fill>
        <patternFill patternType="solid">
          <fgColor indexed="64"/>
          <bgColor rgb="FFFFFF00"/>
        </patternFill>
      </fill>
      <alignment horizontal="right" vertical="bottom" textRotation="0" wrapText="0" indent="0" justifyLastLine="0" shrinkToFit="0" readingOrder="0"/>
      <protection locked="0" hidden="0"/>
    </dxf>
    <dxf>
      <border outline="0">
        <left style="thin">
          <color auto="1"/>
        </left>
        <right style="thin">
          <color auto="1"/>
        </right>
      </border>
    </dxf>
    <dxf>
      <font>
        <strike val="0"/>
        <outline val="0"/>
        <shadow val="0"/>
        <u val="none"/>
        <vertAlign val="baseline"/>
        <color auto="1"/>
      </font>
      <protection locked="0" hidden="0"/>
    </dxf>
    <dxf>
      <font>
        <strike val="0"/>
        <outline val="0"/>
        <shadow val="0"/>
        <u val="none"/>
        <vertAlign val="baseline"/>
        <color auto="1"/>
      </font>
      <protection locked="1" hidden="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2" formatCode="0.00"/>
      <fill>
        <patternFill patternType="none">
          <fgColor indexed="64"/>
          <bgColor indexed="65"/>
        </patternFill>
      </fill>
      <alignment horizontal="general" vertical="bottom" textRotation="0" wrapText="0"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2" formatCode="0.00"/>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2" formatCode="0.00"/>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2" formatCode="0.00"/>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2" formatCode="0.00"/>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19" formatCode="dd/mm/yyyy"/>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19" formatCode="dd/mm/yyyy"/>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19" formatCode="dd/mm/yyyy"/>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left style="thin">
          <color theme="0" tint="-0.14996795556505021"/>
        </left>
        <right style="thin">
          <color theme="0" tint="-0.14996795556505021"/>
        </right>
        <top style="medium">
          <color indexed="64"/>
        </top>
      </border>
    </dxf>
    <dxf>
      <font>
        <b val="0"/>
        <strike val="0"/>
        <outline val="0"/>
        <shadow val="0"/>
        <u val="none"/>
        <vertAlign val="baseline"/>
        <sz val="10"/>
        <color auto="1"/>
        <name val="Arial"/>
        <scheme val="none"/>
      </font>
      <alignment vertical="bottom" textRotation="0" wrapText="0" indent="0" justifyLastLine="0" shrinkToFit="0" readingOrder="0"/>
    </dxf>
  </dxfs>
  <tableStyles count="1" defaultTableStyle="TableStyleMedium9" defaultPivotStyle="PivotStyleMedium4">
    <tableStyle name="Table Style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85725" y="1457325"/>
    <xdr:ext cx="838200" cy="295275"/>
    <xdr:pic>
      <xdr:nvPicPr>
        <xdr:cNvPr id="2" name="image00.png"/>
        <xdr:cNvPicPr preferRelativeResize="0"/>
      </xdr:nvPicPr>
      <xdr:blipFill>
        <a:blip xmlns:r="http://schemas.openxmlformats.org/officeDocument/2006/relationships" r:embed="rId1" cstate="print"/>
        <a:stretch>
          <a:fillRect/>
        </a:stretch>
      </xdr:blipFill>
      <xdr:spPr>
        <a:xfrm>
          <a:off x="85725" y="1457325"/>
          <a:ext cx="838200" cy="295275"/>
        </a:xfrm>
        <a:prstGeom prst="rect">
          <a:avLst/>
        </a:prstGeom>
        <a:noFill/>
      </xdr:spPr>
    </xdr:pic>
    <xdr:clientData fLocksWithSheet="0"/>
  </xdr:absolute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9525</xdr:rowOff>
    </xdr:from>
    <xdr:to>
      <xdr:col>5</xdr:col>
      <xdr:colOff>952500</xdr:colOff>
      <xdr:row>8</xdr:row>
      <xdr:rowOff>104775</xdr:rowOff>
    </xdr:to>
    <xdr:sp macro="" textlink="">
      <xdr:nvSpPr>
        <xdr:cNvPr id="2" name="TextBox 1"/>
        <xdr:cNvSpPr txBox="1"/>
      </xdr:nvSpPr>
      <xdr:spPr>
        <a:xfrm>
          <a:off x="28575" y="9525"/>
          <a:ext cx="8801100" cy="16002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	       </a:t>
          </a:r>
          <a:r>
            <a:rPr lang="en-GB" sz="1100" b="1" i="0" u="none" strike="noStrike">
              <a:solidFill>
                <a:schemeClr val="dk1"/>
              </a:solidFill>
              <a:effectLst/>
              <a:latin typeface="+mn-lt"/>
              <a:ea typeface="+mn-ea"/>
              <a:cs typeface="+mn-cs"/>
            </a:rPr>
            <a:t>Mandatory</a:t>
          </a:r>
          <a:r>
            <a:rPr lang="en-GB" sz="1100" b="0" i="0" u="none" strike="noStrike">
              <a:solidFill>
                <a:schemeClr val="dk1"/>
              </a:solidFill>
              <a:effectLst/>
              <a:latin typeface="+mn-lt"/>
              <a:ea typeface="+mn-ea"/>
              <a:cs typeface="+mn-cs"/>
            </a:rPr>
            <a:t>	- </a:t>
          </a:r>
          <a:r>
            <a:rPr lang="en-GB" sz="1100" b="0" i="0" u="none" strike="noStrike">
              <a:solidFill>
                <a:sysClr val="windowText" lastClr="000000"/>
              </a:solidFill>
              <a:effectLst/>
              <a:latin typeface="+mn-lt"/>
              <a:ea typeface="+mn-ea"/>
              <a:cs typeface="+mn-cs"/>
            </a:rPr>
            <a:t>complete cells highlighted in Yellow in </a:t>
          </a:r>
          <a:r>
            <a:rPr lang="en-GB" sz="1100" b="1" i="0" u="none" strike="noStrike">
              <a:solidFill>
                <a:sysClr val="windowText" lastClr="000000"/>
              </a:solidFill>
              <a:effectLst/>
              <a:latin typeface="+mn-lt"/>
              <a:ea typeface="+mn-ea"/>
              <a:cs typeface="+mn-cs"/>
            </a:rPr>
            <a:t>ONE</a:t>
          </a:r>
          <a:r>
            <a:rPr lang="en-GB" sz="1100" b="0" i="0" u="none" strike="noStrike">
              <a:solidFill>
                <a:sysClr val="windowText" lastClr="000000"/>
              </a:solidFill>
              <a:effectLst/>
              <a:latin typeface="+mn-lt"/>
              <a:ea typeface="+mn-ea"/>
              <a:cs typeface="+mn-cs"/>
            </a:rPr>
            <a:t> of Boxes A or B or C.</a:t>
          </a:r>
        </a:p>
        <a:p>
          <a:r>
            <a:rPr lang="en-GB" sz="1100" b="0" i="0" u="none" strike="noStrike">
              <a:solidFill>
                <a:sysClr val="windowText" lastClr="000000"/>
              </a:solidFill>
              <a:effectLst/>
              <a:latin typeface="+mn-lt"/>
              <a:ea typeface="+mn-ea"/>
              <a:cs typeface="+mn-cs"/>
            </a:rPr>
            <a:t>		- if Box A or B is completed, further information can optionally be provided in Box</a:t>
          </a:r>
          <a:r>
            <a:rPr lang="en-GB" sz="1100" b="0" i="0" u="none" strike="noStrike" baseline="0">
              <a:solidFill>
                <a:sysClr val="windowText" lastClr="000000"/>
              </a:solidFill>
              <a:effectLst/>
              <a:latin typeface="+mn-lt"/>
              <a:ea typeface="+mn-ea"/>
              <a:cs typeface="+mn-cs"/>
            </a:rPr>
            <a:t> C</a:t>
          </a:r>
          <a:r>
            <a:rPr lang="en-GB"/>
            <a:t> .</a:t>
          </a:r>
        </a:p>
        <a:p>
          <a:endParaRPr lang="en-GB"/>
        </a:p>
        <a:p>
          <a:r>
            <a:rPr lang="en-GB" sz="1100" b="0" i="0" u="none" strike="noStrike">
              <a:solidFill>
                <a:schemeClr val="dk1"/>
              </a:solidFill>
              <a:effectLst/>
              <a:latin typeface="+mn-lt"/>
              <a:ea typeface="+mn-ea"/>
              <a:cs typeface="+mn-cs"/>
            </a:rPr>
            <a:t>                    		- complete cells highlighted in Yellow in Box D and E </a:t>
          </a:r>
          <a:r>
            <a:rPr lang="en-GB" sz="1100" b="0" i="1" u="none" strike="noStrike">
              <a:solidFill>
                <a:schemeClr val="dk1"/>
              </a:solidFill>
              <a:effectLst/>
              <a:latin typeface="+mn-lt"/>
              <a:ea typeface="+mn-ea"/>
              <a:cs typeface="+mn-cs"/>
            </a:rPr>
            <a:t>(do </a:t>
          </a:r>
          <a:r>
            <a:rPr lang="en-GB" sz="1100" b="1" i="1" u="none" strike="noStrike">
              <a:solidFill>
                <a:schemeClr val="dk1"/>
              </a:solidFill>
              <a:effectLst/>
              <a:latin typeface="+mn-lt"/>
              <a:ea typeface="+mn-ea"/>
              <a:cs typeface="+mn-cs"/>
            </a:rPr>
            <a:t>not </a:t>
          </a:r>
          <a:r>
            <a:rPr lang="en-GB" sz="1100" b="0" i="1" u="none" strike="noStrike">
              <a:solidFill>
                <a:schemeClr val="dk1"/>
              </a:solidFill>
              <a:effectLst/>
              <a:latin typeface="+mn-lt"/>
              <a:ea typeface="+mn-ea"/>
              <a:cs typeface="+mn-cs"/>
            </a:rPr>
            <a:t>add more rows to Box E - if necessary, aggregate</a:t>
          </a:r>
          <a:r>
            <a:rPr lang="en-GB" sz="1100" b="0" i="1" u="none" strike="noStrike" baseline="0">
              <a:solidFill>
                <a:schemeClr val="dk1"/>
              </a:solidFill>
              <a:effectLst/>
              <a:latin typeface="+mn-lt"/>
              <a:ea typeface="+mn-ea"/>
              <a:cs typeface="+mn-cs"/>
            </a:rPr>
            <a:t>  multiple 		  minor expenditure items  and give details in Box 'E Comments')</a:t>
          </a:r>
          <a:r>
            <a:rPr lang="en-GB" sz="1100" b="0" i="0" u="none" strike="noStrike">
              <a:solidFill>
                <a:schemeClr val="dk1"/>
              </a:solidFill>
              <a:effectLst/>
              <a:latin typeface="+mn-lt"/>
              <a:ea typeface="+mn-ea"/>
              <a:cs typeface="+mn-cs"/>
            </a:rPr>
            <a:t>.</a:t>
          </a:r>
          <a:r>
            <a:rPr lang="en-GB"/>
            <a:t>  </a:t>
          </a:r>
        </a:p>
        <a:p>
          <a:r>
            <a:rPr lang="en-GB" sz="1100" b="1" i="0">
              <a:solidFill>
                <a:schemeClr val="dk1"/>
              </a:solidFill>
              <a:effectLst/>
              <a:latin typeface="+mn-lt"/>
              <a:ea typeface="+mn-ea"/>
              <a:cs typeface="+mn-cs"/>
            </a:rPr>
            <a:t>    	</a:t>
          </a:r>
          <a:r>
            <a:rPr lang="en-GB" sz="1100" b="0" i="0" u="none" strike="noStrike">
              <a:solidFill>
                <a:schemeClr val="dk1"/>
              </a:solidFill>
              <a:effectLst/>
              <a:latin typeface="+mn-lt"/>
              <a:ea typeface="+mn-ea"/>
              <a:cs typeface="+mn-cs"/>
            </a:rPr>
            <a:t>	- complete cells highlighted in Yellow in Box F.</a:t>
          </a:r>
          <a:r>
            <a:rPr lang="en-GB"/>
            <a:t> </a:t>
          </a:r>
          <a:r>
            <a:rPr lang="en-GB" sz="1100" b="0" i="0" u="none" strike="noStrike">
              <a:solidFill>
                <a:schemeClr val="dk1"/>
              </a:solidFill>
              <a:effectLst/>
              <a:latin typeface="+mn-lt"/>
              <a:ea typeface="+mn-ea"/>
              <a:cs typeface="+mn-cs"/>
            </a:rPr>
            <a:t> </a:t>
          </a:r>
        </a:p>
        <a:p>
          <a:endParaRPr lang="en-GB" sz="1100" b="0" i="0" u="none" strike="noStrike">
            <a:solidFill>
              <a:schemeClr val="dk1"/>
            </a:solidFill>
            <a:effectLst/>
            <a:latin typeface="+mn-lt"/>
            <a:ea typeface="+mn-ea"/>
            <a:cs typeface="+mn-cs"/>
          </a:endParaRPr>
        </a:p>
        <a:p>
          <a:r>
            <a:rPr lang="en-GB" sz="1100" b="0" i="0" u="none" strike="noStrike">
              <a:solidFill>
                <a:sysClr val="windowText" lastClr="000000"/>
              </a:solidFill>
              <a:effectLst/>
              <a:latin typeface="+mn-lt"/>
              <a:ea typeface="+mn-ea"/>
              <a:cs typeface="+mn-cs"/>
            </a:rPr>
            <a:t>Please refer to full guidance</a:t>
          </a:r>
          <a:r>
            <a:rPr lang="en-GB" sz="1100" b="0" i="0" u="none" strike="noStrike" baseline="0">
              <a:solidFill>
                <a:sysClr val="windowText" lastClr="000000"/>
              </a:solidFill>
              <a:effectLst/>
              <a:latin typeface="+mn-lt"/>
              <a:ea typeface="+mn-ea"/>
              <a:cs typeface="+mn-cs"/>
            </a:rPr>
            <a:t> notes at </a:t>
          </a:r>
          <a:r>
            <a:rPr lang="en-GB" sz="1100" b="1" i="0" u="none" strike="noStrike" baseline="0">
              <a:solidFill>
                <a:sysClr val="windowText" lastClr="000000"/>
              </a:solidFill>
              <a:effectLst/>
              <a:latin typeface="+mn-lt"/>
              <a:ea typeface="+mn-ea"/>
              <a:cs typeface="+mn-cs"/>
            </a:rPr>
            <a:t>www.rcuk.ac.uk/research/openaccess/oareporting/</a:t>
          </a:r>
          <a:r>
            <a:rPr lang="en-GB" sz="1100" b="0" i="0" u="none" strike="noStrike" baseline="0">
              <a:solidFill>
                <a:sysClr val="windowText" lastClr="000000"/>
              </a:solidFill>
              <a:effectLst/>
              <a:latin typeface="+mn-lt"/>
              <a:ea typeface="+mn-ea"/>
              <a:cs typeface="+mn-cs"/>
            </a:rPr>
            <a:t> before  completing this form.</a:t>
          </a:r>
          <a:endParaRPr lang="en-GB" sz="1100" b="0" i="0" u="none" strike="noStrike">
            <a:solidFill>
              <a:sysClr val="windowText" lastClr="000000"/>
            </a:solidFill>
            <a:effectLst/>
            <a:latin typeface="+mn-lt"/>
            <a:ea typeface="+mn-ea"/>
            <a:cs typeface="+mn-cs"/>
          </a:endParaRPr>
        </a:p>
        <a:p>
          <a:endParaRPr lang="en-GB"/>
        </a:p>
      </xdr:txBody>
    </xdr:sp>
    <xdr:clientData/>
  </xdr:twoCellAnchor>
  <xdr:twoCellAnchor>
    <xdr:from>
      <xdr:col>3</xdr:col>
      <xdr:colOff>47625</xdr:colOff>
      <xdr:row>34</xdr:row>
      <xdr:rowOff>0</xdr:rowOff>
    </xdr:from>
    <xdr:to>
      <xdr:col>7</xdr:col>
      <xdr:colOff>1247775</xdr:colOff>
      <xdr:row>49</xdr:row>
      <xdr:rowOff>190500</xdr:rowOff>
    </xdr:to>
    <xdr:sp macro="" textlink="">
      <xdr:nvSpPr>
        <xdr:cNvPr id="3" name="TextBox 2"/>
        <xdr:cNvSpPr txBox="1"/>
      </xdr:nvSpPr>
      <xdr:spPr>
        <a:xfrm>
          <a:off x="5410200" y="6648450"/>
          <a:ext cx="5962650" cy="307657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1">
              <a:solidFill>
                <a:srgbClr val="C00000"/>
              </a:solidFill>
            </a:rPr>
            <a:t>Year 1 adjusted</a:t>
          </a:r>
          <a:r>
            <a:rPr lang="en-GB" sz="1100" i="1" baseline="0">
              <a:solidFill>
                <a:srgbClr val="C00000"/>
              </a:solidFill>
            </a:rPr>
            <a:t> to include £17,400 payment to Royal Society of Chemistry prepayment</a:t>
          </a:r>
        </a:p>
        <a:p>
          <a:r>
            <a:rPr lang="en-GB" sz="1100" i="1" baseline="0">
              <a:solidFill>
                <a:srgbClr val="C00000"/>
              </a:solidFill>
            </a:rPr>
            <a:t>Year 2 adjusted to remove credit of £26.50 incorrectly counted as APC</a:t>
          </a:r>
        </a:p>
        <a:p>
          <a:r>
            <a:rPr lang="en-GB" sz="1100" i="1" baseline="0">
              <a:solidFill>
                <a:srgbClr val="C00000"/>
              </a:solidFill>
            </a:rPr>
            <a:t>Year 3 adjusted to include corrections posted in year 4 relating to APCs in Year 3</a:t>
          </a:r>
        </a:p>
        <a:p>
          <a:r>
            <a:rPr lang="en-GB" sz="1100" i="1" baseline="0">
              <a:solidFill>
                <a:srgbClr val="C00000"/>
              </a:solidFill>
            </a:rPr>
            <a:t>Biomed Central Membership £6180.30</a:t>
          </a:r>
        </a:p>
        <a:p>
          <a:r>
            <a:rPr lang="en-GB" sz="1100" i="1" baseline="0">
              <a:solidFill>
                <a:srgbClr val="C00000"/>
              </a:solidFill>
            </a:rPr>
            <a:t>Royal Society Membership £1997.50</a:t>
          </a:r>
        </a:p>
        <a:p>
          <a:r>
            <a:rPr lang="en-GB" sz="1100" i="1" baseline="0">
              <a:solidFill>
                <a:srgbClr val="C00000"/>
              </a:solidFill>
            </a:rPr>
            <a:t>Cogitatio £736.31</a:t>
          </a:r>
          <a:endParaRPr lang="en-GB" sz="1100" i="1">
            <a:solidFill>
              <a:srgbClr val="C00000"/>
            </a:solidFill>
          </a:endParaRPr>
        </a:p>
      </xdr:txBody>
    </xdr:sp>
    <xdr:clientData/>
  </xdr:twoCellAnchor>
</xdr:wsDr>
</file>

<file path=xl/tables/table1.xml><?xml version="1.0" encoding="utf-8"?>
<table xmlns="http://schemas.openxmlformats.org/spreadsheetml/2006/main" id="1" name="apc" displayName="apc" ref="A4:AB304" dataDxfId="59" tableBorderDxfId="58">
  <autoFilter ref="A4:AB30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autoFilter>
  <tableColumns count="28">
    <tableColumn id="1" name="Date of acceptance" totalsRowLabel="Total" dataDxfId="57" totalsRowDxfId="56"/>
    <tableColumn id="2" name="PubMed ID" dataDxfId="55" totalsRowDxfId="54"/>
    <tableColumn id="3" name="DOI" dataDxfId="53" totalsRowDxfId="52"/>
    <tableColumn id="4" name="Publisher" dataDxfId="51" totalsRowDxfId="50"/>
    <tableColumn id="5" name="Journal" dataDxfId="49" totalsRowDxfId="48"/>
    <tableColumn id="6" name="E-ISSN" dataDxfId="47" totalsRowDxfId="46"/>
    <tableColumn id="7" name="Type of publication" dataDxfId="45" totalsRowDxfId="44"/>
    <tableColumn id="8" name="Article title" dataDxfId="43" totalsRowDxfId="42"/>
    <tableColumn id="9" name="Date of publication" dataDxfId="41" totalsRowDxfId="40"/>
    <tableColumn id="10" name="Fund that APC is paid from (1)" dataDxfId="39" totalsRowDxfId="38"/>
    <tableColumn id="11" name="Fund that APC is paid from (2)" dataDxfId="37" totalsRowDxfId="36"/>
    <tableColumn id="12" name="Fund that APC is paid from (3)" dataDxfId="35" totalsRowDxfId="34"/>
    <tableColumn id="13" name="Funder of research (1)" dataDxfId="33" totalsRowDxfId="32"/>
    <tableColumn id="14" name="Grant ID (1)" dataDxfId="31" totalsRowDxfId="30"/>
    <tableColumn id="15" name="Funder of research (2)" dataDxfId="29" totalsRowDxfId="28"/>
    <tableColumn id="16" name="Grant ID (2)" dataDxfId="27" totalsRowDxfId="26"/>
    <tableColumn id="17" name="Funder of research (3)" dataDxfId="25" totalsRowDxfId="24"/>
    <tableColumn id="18" name="Grant ID (3)" dataDxfId="23" totalsRowDxfId="22"/>
    <tableColumn id="19" name="Date of APC payment" dataDxfId="21" totalsRowDxfId="20"/>
    <tableColumn id="20" name="APC paid (actual currency) excluding VAT" dataDxfId="19" totalsRowDxfId="18"/>
    <tableColumn id="21" name="Currency of APC" dataDxfId="17" totalsRowDxfId="16"/>
    <tableColumn id="22" name="APC paid (£) including VAT if charged" dataDxfId="15" totalsRowDxfId="14"/>
    <tableColumn id="23" name="Additional publication costs (£)" dataDxfId="13" totalsRowDxfId="12"/>
    <tableColumn id="24" name="Discounts, memberships &amp; pre-payment agreements" dataDxfId="11" totalsRowDxfId="10"/>
    <tableColumn id="25" name="Amount of APC charged to COAF grant (including VAT if charged) in £" dataDxfId="9" totalsRowDxfId="8"/>
    <tableColumn id="26" name="Amount of APC charged to RCUK OA fund (including VAT if charged) in £" dataDxfId="7"/>
    <tableColumn id="27" name="Licence" dataDxfId="6"/>
    <tableColumn id="28" name="Notes" totalsRowFunction="count" dataDxfId="5"/>
  </tableColumns>
  <tableStyleInfo name="TableStyleLight9" showFirstColumn="0" showLastColumn="0" showRowStripes="0" showColumnStripes="0"/>
</table>
</file>

<file path=xl/tables/table2.xml><?xml version="1.0" encoding="utf-8"?>
<table xmlns="http://schemas.openxmlformats.org/spreadsheetml/2006/main" id="3" name="Table14" displayName="Table14" ref="B43:C50" totalsRowShown="0" headerRowDxfId="4" dataDxfId="3" tableBorderDxfId="2">
  <autoFilter ref="B43:C50"/>
  <tableColumns count="2">
    <tableColumn id="1" name="Other OA costs     " dataDxfId="1" dataCellStyle="Normal 3 3"/>
    <tableColumn id="2" name="Amount"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isc-collections.ac.uk/Jisc-Monitor/APC-data-collection/Jisc-APC-template-FAQ/" TargetMode="External"/><Relationship Id="rId1" Type="http://schemas.openxmlformats.org/officeDocument/2006/relationships/hyperlink" Target="https://www.jisc-collections.ac.uk/Jisc-Monitor/APC-data-collectio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dictionary.casrai.org/APC_Payment/Licence_Type" TargetMode="External"/><Relationship Id="rId13" Type="http://schemas.openxmlformats.org/officeDocument/2006/relationships/hyperlink" Target="http://dictionary.casrai.org/APC_Payment/Source_Fund(s)" TargetMode="External"/><Relationship Id="rId3" Type="http://schemas.openxmlformats.org/officeDocument/2006/relationships/hyperlink" Target="http://dictionary.casrai.org/Journal_Article/ISSN" TargetMode="External"/><Relationship Id="rId7" Type="http://schemas.openxmlformats.org/officeDocument/2006/relationships/hyperlink" Target="http://dictionary.casrai.org/Journal_Article/Publication_Date" TargetMode="External"/><Relationship Id="rId12" Type="http://schemas.openxmlformats.org/officeDocument/2006/relationships/hyperlink" Target="http://dictionary.casrai.org/APC_Payment/Source_Fund(s)" TargetMode="External"/><Relationship Id="rId2" Type="http://schemas.openxmlformats.org/officeDocument/2006/relationships/hyperlink" Target="http://dictionary.casrai.org/Journal_Article/DOI" TargetMode="External"/><Relationship Id="rId1" Type="http://schemas.openxmlformats.org/officeDocument/2006/relationships/hyperlink" Target="http://dictionary.casrai.org/Internal_OA_Cost_Application/External_Notes" TargetMode="External"/><Relationship Id="rId6" Type="http://schemas.openxmlformats.org/officeDocument/2006/relationships/hyperlink" Target="http://dictionary.casrai.org/Journal_Article/Article_Title" TargetMode="External"/><Relationship Id="rId11" Type="http://schemas.openxmlformats.org/officeDocument/2006/relationships/hyperlink" Target="http://dictionary.casrai.org/APC_Payment/Amount_Paid" TargetMode="External"/><Relationship Id="rId5" Type="http://schemas.openxmlformats.org/officeDocument/2006/relationships/hyperlink" Target="http://dictionary.casrai.org/Journal_Article/Journal" TargetMode="External"/><Relationship Id="rId15" Type="http://schemas.openxmlformats.org/officeDocument/2006/relationships/printerSettings" Target="../printerSettings/printerSettings2.bin"/><Relationship Id="rId10" Type="http://schemas.openxmlformats.org/officeDocument/2006/relationships/hyperlink" Target="http://dictionary.casrai.org/APC_Payment/Currency" TargetMode="External"/><Relationship Id="rId4" Type="http://schemas.openxmlformats.org/officeDocument/2006/relationships/hyperlink" Target="http://dictionary.casrai.org/Journal_Article/Publisher_Name" TargetMode="External"/><Relationship Id="rId9" Type="http://schemas.openxmlformats.org/officeDocument/2006/relationships/hyperlink" Target="http://dictionary.casrai.org/APC_Payment/Date" TargetMode="External"/><Relationship Id="rId14" Type="http://schemas.openxmlformats.org/officeDocument/2006/relationships/hyperlink" Target="http://dictionary.casrai.org/APC_Payment/Source_Fund(s)"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doi.org/10.1016/j.ecoser.2016.06.012" TargetMode="External"/><Relationship Id="rId1" Type="http://schemas.openxmlformats.org/officeDocument/2006/relationships/hyperlink" Target="https://doi.org/10.1038/tp.2016.95" TargetMode="External"/><Relationship Id="rId6" Type="http://schemas.openxmlformats.org/officeDocument/2006/relationships/comments" Target="../comments1.xml"/><Relationship Id="rId5" Type="http://schemas.openxmlformats.org/officeDocument/2006/relationships/table" Target="../tables/table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workbookViewId="0">
      <selection activeCell="B24" sqref="B24"/>
    </sheetView>
  </sheetViews>
  <sheetFormatPr defaultRowHeight="15.75" customHeight="1" x14ac:dyDescent="0.2"/>
  <cols>
    <col min="1" max="1" width="27" customWidth="1"/>
    <col min="2" max="2" width="46.85546875" customWidth="1"/>
    <col min="3" max="3" width="58.140625" customWidth="1"/>
  </cols>
  <sheetData>
    <row r="1" spans="1:4" ht="30" customHeight="1" x14ac:dyDescent="0.25">
      <c r="A1" s="337" t="s">
        <v>92</v>
      </c>
      <c r="B1" s="338"/>
      <c r="C1" s="339"/>
      <c r="D1" s="3"/>
    </row>
    <row r="2" spans="1:4" ht="15.75" customHeight="1" x14ac:dyDescent="0.2">
      <c r="A2" s="340" t="s">
        <v>91</v>
      </c>
      <c r="B2" s="341"/>
      <c r="C2" s="4" t="s">
        <v>89</v>
      </c>
    </row>
    <row r="3" spans="1:4" ht="15.75" customHeight="1" x14ac:dyDescent="0.2">
      <c r="A3" s="5" t="s">
        <v>90</v>
      </c>
      <c r="B3" s="6" t="s">
        <v>95</v>
      </c>
      <c r="C3" s="7"/>
      <c r="D3" s="3"/>
    </row>
    <row r="4" spans="1:4" ht="30" customHeight="1" x14ac:dyDescent="0.2">
      <c r="A4" s="325" t="s">
        <v>117</v>
      </c>
      <c r="B4" s="326"/>
      <c r="C4" s="327"/>
      <c r="D4" s="3"/>
    </row>
    <row r="5" spans="1:4" ht="15.75" customHeight="1" x14ac:dyDescent="0.2">
      <c r="A5" s="328" t="s">
        <v>0</v>
      </c>
      <c r="B5" s="329"/>
      <c r="C5" s="330"/>
      <c r="D5" s="3"/>
    </row>
    <row r="6" spans="1:4" ht="37.5" customHeight="1" x14ac:dyDescent="0.2">
      <c r="A6" s="331"/>
      <c r="B6" s="332"/>
      <c r="C6" s="333"/>
      <c r="D6" s="3"/>
    </row>
    <row r="7" spans="1:4" ht="30" customHeight="1" x14ac:dyDescent="0.2">
      <c r="A7" s="334" t="s">
        <v>45</v>
      </c>
      <c r="B7" s="335"/>
      <c r="C7" s="336"/>
      <c r="D7" s="3"/>
    </row>
  </sheetData>
  <mergeCells count="6">
    <mergeCell ref="A4:C4"/>
    <mergeCell ref="A5:C5"/>
    <mergeCell ref="A6:C6"/>
    <mergeCell ref="A7:C7"/>
    <mergeCell ref="A1:C1"/>
    <mergeCell ref="A2:B2"/>
  </mergeCells>
  <hyperlinks>
    <hyperlink ref="C2" r:id="rId1"/>
    <hyperlink ref="B3" r:id="rId2"/>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opLeftCell="C1" zoomScaleNormal="100" workbookViewId="0">
      <selection activeCell="C28" sqref="C28"/>
    </sheetView>
  </sheetViews>
  <sheetFormatPr defaultColWidth="9.140625" defaultRowHeight="12.75" x14ac:dyDescent="0.2"/>
  <cols>
    <col min="1" max="1" width="13.28515625" style="1" customWidth="1"/>
    <col min="2" max="2" width="57.7109375" style="1" customWidth="1"/>
    <col min="3" max="3" width="71.42578125" style="1" customWidth="1"/>
    <col min="4" max="4" width="19.28515625" style="2" customWidth="1"/>
    <col min="5" max="5" width="20.28515625" style="95" customWidth="1"/>
    <col min="6" max="16384" width="9.140625" style="1"/>
  </cols>
  <sheetData>
    <row r="1" spans="1:5" ht="30" customHeight="1" x14ac:dyDescent="0.25">
      <c r="A1" s="346" t="s">
        <v>99</v>
      </c>
      <c r="B1" s="347"/>
      <c r="C1" s="71"/>
      <c r="D1" s="85"/>
      <c r="E1" s="94"/>
    </row>
    <row r="2" spans="1:5" s="2" customFormat="1" ht="94.9" customHeight="1" x14ac:dyDescent="0.2">
      <c r="A2" s="348" t="s">
        <v>233</v>
      </c>
      <c r="B2" s="349"/>
      <c r="C2" s="72"/>
      <c r="D2" s="67"/>
      <c r="E2" s="67"/>
    </row>
    <row r="3" spans="1:5" s="2" customFormat="1" ht="67.900000000000006" customHeight="1" x14ac:dyDescent="0.2">
      <c r="A3" s="350" t="s">
        <v>231</v>
      </c>
      <c r="B3" s="351"/>
      <c r="C3" s="96"/>
      <c r="D3" s="85"/>
      <c r="E3" s="85"/>
    </row>
    <row r="4" spans="1:5" s="2" customFormat="1" ht="74.45" customHeight="1" x14ac:dyDescent="0.2">
      <c r="A4" s="345" t="s">
        <v>200</v>
      </c>
      <c r="B4" s="345"/>
      <c r="C4" s="97"/>
      <c r="D4" s="85"/>
      <c r="E4" s="85"/>
    </row>
    <row r="5" spans="1:5" s="2" customFormat="1" ht="87" customHeight="1" x14ac:dyDescent="0.2">
      <c r="A5" s="352" t="s">
        <v>232</v>
      </c>
      <c r="B5" s="352"/>
      <c r="C5" s="97"/>
      <c r="D5" s="85"/>
      <c r="E5" s="85"/>
    </row>
    <row r="6" spans="1:5" ht="15.75" customHeight="1" x14ac:dyDescent="0.2">
      <c r="A6" s="92"/>
      <c r="B6" s="92"/>
      <c r="C6" s="73"/>
      <c r="D6" s="85"/>
      <c r="E6" s="94"/>
    </row>
    <row r="7" spans="1:5" ht="28.9" customHeight="1" x14ac:dyDescent="0.2">
      <c r="A7" s="68"/>
      <c r="B7" s="68" t="s">
        <v>202</v>
      </c>
      <c r="C7" s="70" t="s">
        <v>203</v>
      </c>
      <c r="D7" s="93" t="s">
        <v>96</v>
      </c>
      <c r="E7" s="156" t="s">
        <v>97</v>
      </c>
    </row>
    <row r="8" spans="1:5" ht="38.25" x14ac:dyDescent="0.2">
      <c r="A8" s="120" t="s">
        <v>1</v>
      </c>
      <c r="B8" s="150" t="s">
        <v>136</v>
      </c>
      <c r="C8" s="150" t="s">
        <v>137</v>
      </c>
      <c r="D8" s="150" t="s">
        <v>138</v>
      </c>
      <c r="E8" s="149" t="s">
        <v>139</v>
      </c>
    </row>
    <row r="9" spans="1:5" x14ac:dyDescent="0.2">
      <c r="A9" s="343" t="s">
        <v>2</v>
      </c>
      <c r="B9" s="151" t="s">
        <v>3</v>
      </c>
      <c r="C9" s="151" t="s">
        <v>140</v>
      </c>
      <c r="D9" s="151"/>
      <c r="E9" s="125" t="s">
        <v>141</v>
      </c>
    </row>
    <row r="10" spans="1:5" ht="25.5" x14ac:dyDescent="0.2">
      <c r="A10" s="343"/>
      <c r="B10" s="151" t="s">
        <v>4</v>
      </c>
      <c r="C10" s="151" t="s">
        <v>58</v>
      </c>
      <c r="D10" s="151" t="s">
        <v>51</v>
      </c>
      <c r="E10" s="125" t="s">
        <v>106</v>
      </c>
    </row>
    <row r="11" spans="1:5" ht="25.5" x14ac:dyDescent="0.2">
      <c r="A11" s="343"/>
      <c r="B11" s="150" t="s">
        <v>5</v>
      </c>
      <c r="C11" s="150" t="s">
        <v>237</v>
      </c>
      <c r="D11" s="150" t="s">
        <v>52</v>
      </c>
      <c r="E11" s="149" t="s">
        <v>108</v>
      </c>
    </row>
    <row r="12" spans="1:5" ht="38.25" x14ac:dyDescent="0.2">
      <c r="A12" s="343"/>
      <c r="B12" s="150" t="s">
        <v>6</v>
      </c>
      <c r="C12" s="150" t="s">
        <v>238</v>
      </c>
      <c r="D12" s="150"/>
      <c r="E12" s="149" t="s">
        <v>109</v>
      </c>
    </row>
    <row r="13" spans="1:5" ht="25.5" x14ac:dyDescent="0.2">
      <c r="A13" s="343"/>
      <c r="B13" s="150" t="s">
        <v>7</v>
      </c>
      <c r="C13" s="150" t="s">
        <v>239</v>
      </c>
      <c r="D13" s="150" t="s">
        <v>57</v>
      </c>
      <c r="E13" s="149" t="s">
        <v>107</v>
      </c>
    </row>
    <row r="14" spans="1:5" ht="25.5" x14ac:dyDescent="0.2">
      <c r="A14" s="343"/>
      <c r="B14" s="150" t="s">
        <v>8</v>
      </c>
      <c r="C14" s="150" t="s">
        <v>240</v>
      </c>
      <c r="D14" s="150" t="s">
        <v>142</v>
      </c>
      <c r="E14" s="149" t="s">
        <v>50</v>
      </c>
    </row>
    <row r="15" spans="1:5" x14ac:dyDescent="0.2">
      <c r="A15" s="343"/>
      <c r="B15" s="151" t="s">
        <v>9</v>
      </c>
      <c r="C15" s="151" t="s">
        <v>10</v>
      </c>
      <c r="D15" s="151" t="s">
        <v>53</v>
      </c>
      <c r="E15" s="125" t="s">
        <v>110</v>
      </c>
    </row>
    <row r="16" spans="1:5" ht="25.5" x14ac:dyDescent="0.2">
      <c r="A16" s="344"/>
      <c r="B16" s="152" t="s">
        <v>11</v>
      </c>
      <c r="C16" s="152" t="s">
        <v>131</v>
      </c>
      <c r="D16" s="152" t="s">
        <v>54</v>
      </c>
      <c r="E16" s="126" t="s">
        <v>111</v>
      </c>
    </row>
    <row r="17" spans="1:5" ht="38.25" x14ac:dyDescent="0.2">
      <c r="A17" s="342" t="s">
        <v>12</v>
      </c>
      <c r="B17" s="151" t="s">
        <v>13</v>
      </c>
      <c r="C17" s="151" t="s">
        <v>40</v>
      </c>
      <c r="D17" s="151"/>
      <c r="E17" s="125" t="s">
        <v>116</v>
      </c>
    </row>
    <row r="18" spans="1:5" x14ac:dyDescent="0.2">
      <c r="A18" s="343"/>
      <c r="B18" s="150" t="s">
        <v>14</v>
      </c>
      <c r="C18" s="150" t="s">
        <v>15</v>
      </c>
      <c r="D18" s="150"/>
      <c r="E18" s="149" t="s">
        <v>116</v>
      </c>
    </row>
    <row r="19" spans="1:5" x14ac:dyDescent="0.2">
      <c r="A19" s="343"/>
      <c r="B19" s="150" t="s">
        <v>16</v>
      </c>
      <c r="C19" s="150" t="s">
        <v>17</v>
      </c>
      <c r="D19" s="150"/>
      <c r="E19" s="149" t="s">
        <v>116</v>
      </c>
    </row>
    <row r="20" spans="1:5" ht="38.25" x14ac:dyDescent="0.2">
      <c r="A20" s="343"/>
      <c r="B20" s="151" t="s">
        <v>18</v>
      </c>
      <c r="C20" s="151" t="s">
        <v>234</v>
      </c>
      <c r="D20" s="151" t="s">
        <v>55</v>
      </c>
      <c r="E20" s="125"/>
    </row>
    <row r="21" spans="1:5" x14ac:dyDescent="0.2">
      <c r="A21" s="343"/>
      <c r="B21" s="151" t="s">
        <v>46</v>
      </c>
      <c r="C21" s="151" t="s">
        <v>235</v>
      </c>
      <c r="D21" s="151" t="s">
        <v>55</v>
      </c>
      <c r="E21" s="125"/>
    </row>
    <row r="22" spans="1:5" x14ac:dyDescent="0.2">
      <c r="A22" s="343"/>
      <c r="B22" s="150" t="s">
        <v>19</v>
      </c>
      <c r="C22" s="150" t="s">
        <v>61</v>
      </c>
      <c r="D22" s="150" t="s">
        <v>55</v>
      </c>
      <c r="E22" s="149"/>
    </row>
    <row r="23" spans="1:5" x14ac:dyDescent="0.2">
      <c r="A23" s="343"/>
      <c r="B23" s="150" t="s">
        <v>47</v>
      </c>
      <c r="C23" s="150" t="s">
        <v>143</v>
      </c>
      <c r="D23" s="150" t="s">
        <v>55</v>
      </c>
      <c r="E23" s="149"/>
    </row>
    <row r="24" spans="1:5" x14ac:dyDescent="0.2">
      <c r="A24" s="343"/>
      <c r="B24" s="150" t="s">
        <v>20</v>
      </c>
      <c r="C24" s="150" t="s">
        <v>62</v>
      </c>
      <c r="D24" s="150" t="s">
        <v>55</v>
      </c>
      <c r="E24" s="149"/>
    </row>
    <row r="25" spans="1:5" x14ac:dyDescent="0.2">
      <c r="A25" s="344"/>
      <c r="B25" s="150" t="s">
        <v>48</v>
      </c>
      <c r="C25" s="150" t="s">
        <v>144</v>
      </c>
      <c r="D25" s="150" t="s">
        <v>55</v>
      </c>
      <c r="E25" s="149"/>
    </row>
    <row r="26" spans="1:5" ht="38.25" x14ac:dyDescent="0.2">
      <c r="A26" s="342" t="s">
        <v>21</v>
      </c>
      <c r="B26" s="152" t="s">
        <v>22</v>
      </c>
      <c r="C26" s="152" t="s">
        <v>145</v>
      </c>
      <c r="D26" s="152"/>
      <c r="E26" s="126" t="s">
        <v>113</v>
      </c>
    </row>
    <row r="27" spans="1:5" ht="51" x14ac:dyDescent="0.2">
      <c r="A27" s="343"/>
      <c r="B27" s="150" t="s">
        <v>43</v>
      </c>
      <c r="C27" s="150" t="s">
        <v>146</v>
      </c>
      <c r="D27" s="150"/>
      <c r="E27" s="149" t="s">
        <v>115</v>
      </c>
    </row>
    <row r="28" spans="1:5" x14ac:dyDescent="0.2">
      <c r="A28" s="343"/>
      <c r="B28" s="150" t="s">
        <v>23</v>
      </c>
      <c r="C28" s="150" t="s">
        <v>132</v>
      </c>
      <c r="D28" s="150"/>
      <c r="E28" s="149" t="s">
        <v>114</v>
      </c>
    </row>
    <row r="29" spans="1:5" ht="51" x14ac:dyDescent="0.2">
      <c r="A29" s="343"/>
      <c r="B29" s="151" t="s">
        <v>28</v>
      </c>
      <c r="C29" s="151" t="s">
        <v>133</v>
      </c>
      <c r="D29" s="151"/>
      <c r="E29" s="125"/>
    </row>
    <row r="30" spans="1:5" ht="38.25" x14ac:dyDescent="0.2">
      <c r="A30" s="343"/>
      <c r="B30" s="153" t="s">
        <v>44</v>
      </c>
      <c r="C30" s="153" t="s">
        <v>60</v>
      </c>
      <c r="D30" s="153"/>
      <c r="E30" s="130"/>
    </row>
    <row r="31" spans="1:5" ht="38.25" x14ac:dyDescent="0.2">
      <c r="A31" s="343"/>
      <c r="B31" s="151" t="s">
        <v>24</v>
      </c>
      <c r="C31" s="151" t="s">
        <v>134</v>
      </c>
      <c r="D31" s="151" t="s">
        <v>50</v>
      </c>
      <c r="E31" s="125"/>
    </row>
    <row r="32" spans="1:5" x14ac:dyDescent="0.2">
      <c r="A32" s="343"/>
      <c r="B32" s="154" t="s">
        <v>25</v>
      </c>
      <c r="C32" s="154" t="s">
        <v>88</v>
      </c>
      <c r="D32" s="154" t="s">
        <v>50</v>
      </c>
      <c r="E32" s="133"/>
    </row>
    <row r="33" spans="1:5" ht="25.5" x14ac:dyDescent="0.2">
      <c r="A33" s="344"/>
      <c r="B33" s="153" t="s">
        <v>49</v>
      </c>
      <c r="C33" s="153" t="s">
        <v>135</v>
      </c>
      <c r="D33" s="153" t="s">
        <v>50</v>
      </c>
      <c r="E33" s="130"/>
    </row>
    <row r="34" spans="1:5" ht="25.5" x14ac:dyDescent="0.2">
      <c r="A34" s="120" t="s">
        <v>26</v>
      </c>
      <c r="B34" s="151" t="s">
        <v>29</v>
      </c>
      <c r="C34" s="151" t="s">
        <v>59</v>
      </c>
      <c r="D34" s="151" t="s">
        <v>56</v>
      </c>
      <c r="E34" s="125" t="s">
        <v>112</v>
      </c>
    </row>
    <row r="35" spans="1:5" ht="25.5" x14ac:dyDescent="0.2">
      <c r="A35" s="69" t="s">
        <v>27</v>
      </c>
      <c r="B35" s="155" t="s">
        <v>27</v>
      </c>
      <c r="C35" s="155" t="s">
        <v>98</v>
      </c>
      <c r="D35" s="155"/>
      <c r="E35" s="131" t="s">
        <v>105</v>
      </c>
    </row>
  </sheetData>
  <mergeCells count="8">
    <mergeCell ref="A17:A25"/>
    <mergeCell ref="A4:B4"/>
    <mergeCell ref="A1:B1"/>
    <mergeCell ref="A26:A33"/>
    <mergeCell ref="A2:B2"/>
    <mergeCell ref="A3:B3"/>
    <mergeCell ref="A9:A16"/>
    <mergeCell ref="A5:B5"/>
  </mergeCells>
  <hyperlinks>
    <hyperlink ref="E35" r:id="rId1"/>
    <hyperlink ref="E10" r:id="rId2"/>
    <hyperlink ref="E13" r:id="rId3"/>
    <hyperlink ref="E11" r:id="rId4"/>
    <hyperlink ref="E12" r:id="rId5"/>
    <hyperlink ref="E15" r:id="rId6"/>
    <hyperlink ref="E16" r:id="rId7"/>
    <hyperlink ref="E34" r:id="rId8"/>
    <hyperlink ref="E26" r:id="rId9"/>
    <hyperlink ref="E28" r:id="rId10"/>
    <hyperlink ref="E27" r:id="rId11"/>
    <hyperlink ref="E17" r:id="rId12"/>
    <hyperlink ref="E18" r:id="rId13"/>
    <hyperlink ref="E19" r:id="rId14"/>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304"/>
  <sheetViews>
    <sheetView tabSelected="1" topLeftCell="G1" zoomScaleNormal="100" zoomScaleSheetLayoutView="100" workbookViewId="0">
      <pane ySplit="4" topLeftCell="A5" activePane="bottomLeft" state="frozen"/>
      <selection pane="bottomLeft" activeCell="V47" sqref="V47"/>
    </sheetView>
  </sheetViews>
  <sheetFormatPr defaultColWidth="10.7109375" defaultRowHeight="15.75" customHeight="1" x14ac:dyDescent="0.2"/>
  <cols>
    <col min="1" max="1" width="13.140625" style="100" customWidth="1"/>
    <col min="2" max="7" width="10.7109375" style="98"/>
    <col min="8" max="8" width="34.5703125" style="98" customWidth="1"/>
    <col min="9" max="9" width="13.85546875" style="100" bestFit="1" customWidth="1"/>
    <col min="10" max="13" width="10.7109375" style="98"/>
    <col min="14" max="14" width="11.28515625" style="98" bestFit="1" customWidth="1"/>
    <col min="15" max="15" width="10.7109375" style="98"/>
    <col min="16" max="16" width="11.28515625" style="98" bestFit="1" customWidth="1"/>
    <col min="17" max="17" width="10.7109375" style="98"/>
    <col min="18" max="18" width="10.85546875" style="98" bestFit="1" customWidth="1"/>
    <col min="19" max="19" width="13" style="100" customWidth="1"/>
    <col min="20" max="20" width="10.85546875" style="98" bestFit="1" customWidth="1"/>
    <col min="21" max="21" width="10.7109375" style="98"/>
    <col min="22" max="23" width="10.85546875" style="98" bestFit="1" customWidth="1"/>
    <col min="24" max="24" width="13" style="98" customWidth="1"/>
    <col min="25" max="25" width="10.7109375" style="98"/>
    <col min="26" max="26" width="10.85546875" style="98" bestFit="1" customWidth="1"/>
    <col min="27" max="27" width="10.7109375" style="98"/>
    <col min="28" max="28" width="16.7109375" style="159" customWidth="1"/>
    <col min="29" max="16384" width="10.7109375" style="98"/>
  </cols>
  <sheetData>
    <row r="1" spans="1:30" s="162" customFormat="1" ht="15.75" customHeight="1" x14ac:dyDescent="0.2">
      <c r="A1" s="160" t="s">
        <v>1419</v>
      </c>
      <c r="B1" s="116"/>
      <c r="C1" s="116"/>
      <c r="D1" s="116"/>
      <c r="E1" s="116"/>
      <c r="F1" s="116"/>
      <c r="G1" s="116"/>
      <c r="I1" s="357" t="s">
        <v>230</v>
      </c>
      <c r="J1" s="357"/>
      <c r="K1" s="358" t="s">
        <v>225</v>
      </c>
      <c r="L1" s="358"/>
      <c r="M1" s="359" t="s">
        <v>226</v>
      </c>
      <c r="N1" s="359"/>
      <c r="O1" s="116"/>
      <c r="P1" s="116"/>
      <c r="Q1" s="116"/>
      <c r="R1" s="116"/>
      <c r="S1" s="161"/>
    </row>
    <row r="2" spans="1:30" s="162" customFormat="1" ht="17.45" customHeight="1" thickBot="1" x14ac:dyDescent="0.25">
      <c r="A2" s="160" t="s">
        <v>1420</v>
      </c>
      <c r="B2" s="116"/>
      <c r="C2" s="116"/>
      <c r="D2" s="116"/>
      <c r="E2" s="116"/>
      <c r="F2" s="116"/>
      <c r="G2" s="116"/>
      <c r="I2" s="357"/>
      <c r="J2" s="357"/>
      <c r="K2" s="358"/>
      <c r="L2" s="358"/>
      <c r="M2" s="359"/>
      <c r="N2" s="359"/>
      <c r="O2" s="116"/>
      <c r="P2" s="116"/>
      <c r="Q2" s="116"/>
      <c r="R2" s="116"/>
      <c r="S2" s="161"/>
    </row>
    <row r="3" spans="1:30" s="99" customFormat="1" ht="23.45" customHeight="1" x14ac:dyDescent="0.2">
      <c r="A3" s="123"/>
      <c r="B3" s="123"/>
      <c r="C3" s="123"/>
      <c r="D3" s="353" t="s">
        <v>236</v>
      </c>
      <c r="E3" s="354"/>
      <c r="F3" s="354"/>
      <c r="G3" s="355"/>
      <c r="H3" s="122"/>
      <c r="I3" s="123"/>
      <c r="J3" s="122"/>
      <c r="K3" s="122"/>
      <c r="L3" s="122"/>
      <c r="M3" s="122"/>
      <c r="N3" s="122"/>
      <c r="O3" s="122"/>
      <c r="P3" s="122"/>
      <c r="Q3" s="122"/>
      <c r="R3" s="122"/>
      <c r="S3" s="123"/>
      <c r="T3" s="356"/>
      <c r="U3" s="356"/>
      <c r="V3" s="356"/>
      <c r="W3" s="122"/>
      <c r="X3" s="122"/>
      <c r="Y3" s="122"/>
      <c r="Z3" s="122"/>
      <c r="AA3" s="122"/>
      <c r="AB3" s="158"/>
    </row>
    <row r="4" spans="1:30" s="117" customFormat="1" ht="76.900000000000006" customHeight="1" x14ac:dyDescent="0.2">
      <c r="A4" s="127" t="s">
        <v>136</v>
      </c>
      <c r="B4" s="134" t="s">
        <v>3</v>
      </c>
      <c r="C4" s="134" t="s">
        <v>4</v>
      </c>
      <c r="D4" s="127" t="s">
        <v>5</v>
      </c>
      <c r="E4" s="127" t="s">
        <v>6</v>
      </c>
      <c r="F4" s="127" t="s">
        <v>201</v>
      </c>
      <c r="G4" s="127" t="s">
        <v>8</v>
      </c>
      <c r="H4" s="135" t="s">
        <v>9</v>
      </c>
      <c r="I4" s="136" t="s">
        <v>11</v>
      </c>
      <c r="J4" s="135" t="s">
        <v>13</v>
      </c>
      <c r="K4" s="127" t="s">
        <v>14</v>
      </c>
      <c r="L4" s="127" t="s">
        <v>16</v>
      </c>
      <c r="M4" s="135" t="s">
        <v>18</v>
      </c>
      <c r="N4" s="135" t="s">
        <v>46</v>
      </c>
      <c r="O4" s="127" t="s">
        <v>19</v>
      </c>
      <c r="P4" s="127" t="s">
        <v>47</v>
      </c>
      <c r="Q4" s="127" t="s">
        <v>20</v>
      </c>
      <c r="R4" s="127" t="s">
        <v>48</v>
      </c>
      <c r="S4" s="136" t="s">
        <v>22</v>
      </c>
      <c r="T4" s="127" t="s">
        <v>43</v>
      </c>
      <c r="U4" s="127" t="s">
        <v>23</v>
      </c>
      <c r="V4" s="121" t="s">
        <v>28</v>
      </c>
      <c r="W4" s="128" t="s">
        <v>44</v>
      </c>
      <c r="X4" s="121" t="s">
        <v>24</v>
      </c>
      <c r="Y4" s="132" t="s">
        <v>219</v>
      </c>
      <c r="Z4" s="128" t="s">
        <v>220</v>
      </c>
      <c r="AA4" s="121" t="s">
        <v>29</v>
      </c>
      <c r="AB4" s="157" t="s">
        <v>27</v>
      </c>
      <c r="AC4" s="129"/>
      <c r="AD4" s="129"/>
    </row>
    <row r="5" spans="1:30" s="139" customFormat="1" ht="13.5" customHeight="1" x14ac:dyDescent="0.25">
      <c r="A5" s="165">
        <v>42202</v>
      </c>
      <c r="B5" s="166"/>
      <c r="C5" s="167" t="s">
        <v>243</v>
      </c>
      <c r="D5" s="168" t="s">
        <v>244</v>
      </c>
      <c r="E5" s="168" t="s">
        <v>245</v>
      </c>
      <c r="F5" s="168" t="s">
        <v>246</v>
      </c>
      <c r="G5" s="168" t="s">
        <v>247</v>
      </c>
      <c r="H5" s="169" t="s">
        <v>1418</v>
      </c>
      <c r="I5" s="170">
        <v>42726</v>
      </c>
      <c r="J5" s="168" t="s">
        <v>30</v>
      </c>
      <c r="K5" s="167"/>
      <c r="L5" s="167"/>
      <c r="M5" s="168" t="s">
        <v>190</v>
      </c>
      <c r="N5" s="171" t="s">
        <v>248</v>
      </c>
      <c r="O5" s="168" t="s">
        <v>32</v>
      </c>
      <c r="P5" s="166" t="s">
        <v>249</v>
      </c>
      <c r="Q5" s="167"/>
      <c r="R5" s="167"/>
      <c r="S5" s="172">
        <v>42641</v>
      </c>
      <c r="T5" s="173">
        <v>447</v>
      </c>
      <c r="U5" s="174" t="s">
        <v>38</v>
      </c>
      <c r="V5" s="173">
        <v>536.4</v>
      </c>
      <c r="W5" s="173">
        <v>0</v>
      </c>
      <c r="X5" s="125" t="s">
        <v>160</v>
      </c>
      <c r="Y5" s="137"/>
      <c r="Z5" s="185">
        <v>536.4</v>
      </c>
      <c r="AA5" s="174" t="s">
        <v>41</v>
      </c>
      <c r="AB5" s="174"/>
      <c r="AC5" s="138"/>
      <c r="AD5" s="138"/>
    </row>
    <row r="6" spans="1:30" s="139" customFormat="1" x14ac:dyDescent="0.25">
      <c r="A6" s="175">
        <v>42285</v>
      </c>
      <c r="B6" s="176"/>
      <c r="C6" s="176" t="s">
        <v>250</v>
      </c>
      <c r="D6" s="176" t="s">
        <v>251</v>
      </c>
      <c r="E6" s="176" t="s">
        <v>252</v>
      </c>
      <c r="F6" s="176" t="s">
        <v>253</v>
      </c>
      <c r="G6" s="176" t="s">
        <v>247</v>
      </c>
      <c r="H6" s="176" t="s">
        <v>254</v>
      </c>
      <c r="I6" s="175">
        <v>42419</v>
      </c>
      <c r="J6" s="176" t="s">
        <v>30</v>
      </c>
      <c r="K6" s="176" t="s">
        <v>30</v>
      </c>
      <c r="L6" s="176" t="s">
        <v>30</v>
      </c>
      <c r="M6" s="176" t="s">
        <v>32</v>
      </c>
      <c r="N6" s="176" t="s">
        <v>255</v>
      </c>
      <c r="O6" s="176" t="s">
        <v>32</v>
      </c>
      <c r="P6" s="176" t="s">
        <v>256</v>
      </c>
      <c r="Q6" s="176" t="s">
        <v>32</v>
      </c>
      <c r="R6" s="176" t="s">
        <v>257</v>
      </c>
      <c r="S6" s="177">
        <v>42481</v>
      </c>
      <c r="T6" s="178">
        <v>1000</v>
      </c>
      <c r="U6" s="176" t="s">
        <v>258</v>
      </c>
      <c r="V6" s="178">
        <v>857.14</v>
      </c>
      <c r="W6" s="178">
        <v>0</v>
      </c>
      <c r="X6" s="125" t="s">
        <v>151</v>
      </c>
      <c r="Y6" s="137"/>
      <c r="Z6" s="280">
        <v>857.14</v>
      </c>
      <c r="AA6" s="176" t="s">
        <v>41</v>
      </c>
      <c r="AB6" s="176"/>
      <c r="AC6" s="138"/>
      <c r="AD6" s="138"/>
    </row>
    <row r="7" spans="1:30" s="139" customFormat="1" ht="15.75" customHeight="1" x14ac:dyDescent="0.25">
      <c r="A7" s="179">
        <v>42317</v>
      </c>
      <c r="B7" s="180">
        <v>26643685</v>
      </c>
      <c r="C7" s="181" t="s">
        <v>259</v>
      </c>
      <c r="D7" s="181" t="s">
        <v>260</v>
      </c>
      <c r="E7" s="181" t="s">
        <v>261</v>
      </c>
      <c r="F7" s="182" t="s">
        <v>262</v>
      </c>
      <c r="G7" s="181" t="s">
        <v>263</v>
      </c>
      <c r="H7" s="180" t="s">
        <v>264</v>
      </c>
      <c r="I7" s="179">
        <v>42346</v>
      </c>
      <c r="J7" s="181" t="s">
        <v>30</v>
      </c>
      <c r="K7" s="181"/>
      <c r="L7" s="181"/>
      <c r="M7" s="181" t="s">
        <v>192</v>
      </c>
      <c r="N7" s="242" t="s">
        <v>265</v>
      </c>
      <c r="O7" s="181"/>
      <c r="P7" s="181"/>
      <c r="Q7" s="181"/>
      <c r="R7" s="181"/>
      <c r="S7" s="179">
        <v>42557</v>
      </c>
      <c r="T7" s="183">
        <v>1214.5</v>
      </c>
      <c r="U7" s="180" t="s">
        <v>38</v>
      </c>
      <c r="V7" s="183">
        <v>1457.4</v>
      </c>
      <c r="W7" s="183">
        <v>0</v>
      </c>
      <c r="X7" s="125" t="s">
        <v>154</v>
      </c>
      <c r="Y7" s="137"/>
      <c r="Z7" s="281">
        <v>1457.4</v>
      </c>
      <c r="AA7" s="181" t="s">
        <v>41</v>
      </c>
      <c r="AB7" s="180"/>
      <c r="AC7" s="138"/>
      <c r="AD7" s="138"/>
    </row>
    <row r="8" spans="1:30" s="139" customFormat="1" ht="15.75" customHeight="1" x14ac:dyDescent="0.25">
      <c r="A8" s="179">
        <v>42509</v>
      </c>
      <c r="B8" s="180"/>
      <c r="C8" s="181" t="s">
        <v>266</v>
      </c>
      <c r="D8" s="181" t="s">
        <v>251</v>
      </c>
      <c r="E8" s="181" t="s">
        <v>267</v>
      </c>
      <c r="F8" s="180"/>
      <c r="G8" s="181" t="s">
        <v>247</v>
      </c>
      <c r="H8" s="181" t="s">
        <v>268</v>
      </c>
      <c r="I8" s="179">
        <v>42325</v>
      </c>
      <c r="J8" s="181" t="s">
        <v>30</v>
      </c>
      <c r="K8" s="181"/>
      <c r="L8" s="181"/>
      <c r="M8" s="181" t="s">
        <v>188</v>
      </c>
      <c r="N8" s="180" t="s">
        <v>269</v>
      </c>
      <c r="O8" s="181"/>
      <c r="P8" s="181"/>
      <c r="Q8" s="181"/>
      <c r="R8" s="181"/>
      <c r="S8" s="179">
        <v>42523</v>
      </c>
      <c r="T8" s="183">
        <v>2000</v>
      </c>
      <c r="U8" s="180" t="s">
        <v>258</v>
      </c>
      <c r="V8" s="183">
        <v>1674.46</v>
      </c>
      <c r="W8" s="183">
        <v>0</v>
      </c>
      <c r="X8" s="125" t="s">
        <v>151</v>
      </c>
      <c r="Y8" s="137"/>
      <c r="Z8" s="282">
        <v>1674.46</v>
      </c>
      <c r="AA8" s="181" t="s">
        <v>41</v>
      </c>
      <c r="AB8" s="180"/>
      <c r="AC8" s="138"/>
      <c r="AD8" s="138"/>
    </row>
    <row r="9" spans="1:30" s="124" customFormat="1" ht="15.75" customHeight="1" x14ac:dyDescent="0.25">
      <c r="A9" s="165">
        <v>42346</v>
      </c>
      <c r="B9" s="168"/>
      <c r="C9" s="168" t="s">
        <v>270</v>
      </c>
      <c r="D9" s="168" t="s">
        <v>271</v>
      </c>
      <c r="E9" s="168" t="s">
        <v>272</v>
      </c>
      <c r="F9" s="168"/>
      <c r="G9" s="168" t="s">
        <v>247</v>
      </c>
      <c r="H9" s="168" t="s">
        <v>273</v>
      </c>
      <c r="I9" s="165">
        <v>42513</v>
      </c>
      <c r="J9" s="168" t="s">
        <v>30</v>
      </c>
      <c r="K9" s="168"/>
      <c r="L9" s="168"/>
      <c r="M9" s="168" t="s">
        <v>188</v>
      </c>
      <c r="N9" s="168" t="s">
        <v>274</v>
      </c>
      <c r="O9" s="168"/>
      <c r="P9" s="168"/>
      <c r="Q9" s="168"/>
      <c r="R9" s="168"/>
      <c r="S9" s="184">
        <v>42495</v>
      </c>
      <c r="T9" s="185">
        <v>2500</v>
      </c>
      <c r="U9" s="185" t="s">
        <v>258</v>
      </c>
      <c r="V9" s="185">
        <v>2085.5100000000002</v>
      </c>
      <c r="W9" s="185">
        <v>0</v>
      </c>
      <c r="X9" s="125" t="s">
        <v>35</v>
      </c>
      <c r="Y9" s="133"/>
      <c r="Z9" s="185">
        <v>2085.5100000000002</v>
      </c>
      <c r="AA9" s="168" t="s">
        <v>41</v>
      </c>
      <c r="AB9" s="166"/>
      <c r="AC9" s="116"/>
      <c r="AD9" s="116"/>
    </row>
    <row r="10" spans="1:30" s="124" customFormat="1" ht="15.75" customHeight="1" x14ac:dyDescent="0.25">
      <c r="A10" s="165">
        <v>42374</v>
      </c>
      <c r="B10" s="168"/>
      <c r="C10" s="168" t="s">
        <v>275</v>
      </c>
      <c r="D10" s="168" t="s">
        <v>251</v>
      </c>
      <c r="E10" s="168" t="s">
        <v>276</v>
      </c>
      <c r="F10" s="168"/>
      <c r="G10" s="168" t="s">
        <v>247</v>
      </c>
      <c r="H10" s="168" t="s">
        <v>277</v>
      </c>
      <c r="I10" s="165">
        <v>42527</v>
      </c>
      <c r="J10" s="168" t="s">
        <v>30</v>
      </c>
      <c r="K10" s="168"/>
      <c r="L10" s="168"/>
      <c r="M10" s="168" t="s">
        <v>190</v>
      </c>
      <c r="N10" s="166" t="s">
        <v>278</v>
      </c>
      <c r="O10" s="168"/>
      <c r="P10" s="168"/>
      <c r="Q10" s="168"/>
      <c r="R10" s="168"/>
      <c r="S10" s="184">
        <v>42499</v>
      </c>
      <c r="T10" s="187">
        <v>1500</v>
      </c>
      <c r="U10" s="166" t="s">
        <v>38</v>
      </c>
      <c r="V10" s="187">
        <v>1800</v>
      </c>
      <c r="W10" s="166">
        <v>0</v>
      </c>
      <c r="X10" s="125" t="s">
        <v>151</v>
      </c>
      <c r="Y10" s="133"/>
      <c r="Z10" s="185">
        <v>1800</v>
      </c>
      <c r="AA10" s="168" t="s">
        <v>41</v>
      </c>
      <c r="AB10" s="166"/>
      <c r="AC10" s="116"/>
      <c r="AD10" s="116"/>
    </row>
    <row r="11" spans="1:30" s="124" customFormat="1" ht="15.75" customHeight="1" x14ac:dyDescent="0.25">
      <c r="A11" s="165">
        <v>42381</v>
      </c>
      <c r="B11" s="168"/>
      <c r="C11" s="168" t="s">
        <v>279</v>
      </c>
      <c r="D11" s="168" t="s">
        <v>280</v>
      </c>
      <c r="E11" s="168" t="s">
        <v>281</v>
      </c>
      <c r="F11" s="168"/>
      <c r="G11" s="168" t="s">
        <v>247</v>
      </c>
      <c r="H11" s="168" t="s">
        <v>282</v>
      </c>
      <c r="I11" s="165">
        <v>42497</v>
      </c>
      <c r="J11" s="168" t="s">
        <v>30</v>
      </c>
      <c r="K11" s="168"/>
      <c r="L11" s="168"/>
      <c r="M11" s="168" t="s">
        <v>192</v>
      </c>
      <c r="N11" s="168" t="s">
        <v>283</v>
      </c>
      <c r="O11" s="168" t="s">
        <v>192</v>
      </c>
      <c r="P11" s="168" t="s">
        <v>284</v>
      </c>
      <c r="Q11" s="168"/>
      <c r="R11" s="168"/>
      <c r="S11" s="184">
        <v>42557</v>
      </c>
      <c r="T11" s="166">
        <v>900</v>
      </c>
      <c r="U11" s="166" t="s">
        <v>258</v>
      </c>
      <c r="V11" s="166">
        <v>808.5</v>
      </c>
      <c r="W11" s="166">
        <v>0</v>
      </c>
      <c r="X11" s="125" t="s">
        <v>35</v>
      </c>
      <c r="Y11" s="133"/>
      <c r="Z11" s="185">
        <v>808.5</v>
      </c>
      <c r="AA11" s="168" t="s">
        <v>41</v>
      </c>
      <c r="AB11" s="165"/>
      <c r="AC11" s="116"/>
      <c r="AD11" s="116"/>
    </row>
    <row r="12" spans="1:30" s="124" customFormat="1" ht="15.75" customHeight="1" x14ac:dyDescent="0.25">
      <c r="A12" s="165">
        <v>42383</v>
      </c>
      <c r="B12" s="168"/>
      <c r="C12" s="168" t="s">
        <v>1399</v>
      </c>
      <c r="D12" s="168" t="s">
        <v>285</v>
      </c>
      <c r="E12" s="168" t="s">
        <v>286</v>
      </c>
      <c r="F12" s="168"/>
      <c r="G12" s="168" t="s">
        <v>247</v>
      </c>
      <c r="H12" s="168" t="s">
        <v>287</v>
      </c>
      <c r="I12" s="165">
        <v>42563</v>
      </c>
      <c r="J12" s="168" t="s">
        <v>30</v>
      </c>
      <c r="K12" s="168"/>
      <c r="L12" s="168"/>
      <c r="M12" s="168" t="s">
        <v>192</v>
      </c>
      <c r="N12" s="168" t="s">
        <v>288</v>
      </c>
      <c r="O12" s="168"/>
      <c r="P12" s="168"/>
      <c r="Q12" s="168"/>
      <c r="R12" s="168"/>
      <c r="S12" s="184">
        <v>42578</v>
      </c>
      <c r="T12" s="166">
        <v>2705.88</v>
      </c>
      <c r="U12" s="166" t="s">
        <v>34</v>
      </c>
      <c r="V12" s="166">
        <v>2696.67</v>
      </c>
      <c r="W12" s="166">
        <v>0</v>
      </c>
      <c r="X12" s="125" t="s">
        <v>35</v>
      </c>
      <c r="Y12" s="133"/>
      <c r="Z12" s="185">
        <v>2696.67</v>
      </c>
      <c r="AA12" s="168" t="s">
        <v>41</v>
      </c>
      <c r="AB12" s="166"/>
      <c r="AC12" s="116"/>
      <c r="AD12" s="116"/>
    </row>
    <row r="13" spans="1:30" s="124" customFormat="1" ht="15.75" customHeight="1" x14ac:dyDescent="0.25">
      <c r="A13" s="165">
        <v>42401</v>
      </c>
      <c r="B13" s="168"/>
      <c r="C13" s="168" t="s">
        <v>289</v>
      </c>
      <c r="D13" s="168" t="s">
        <v>290</v>
      </c>
      <c r="E13" s="168" t="s">
        <v>291</v>
      </c>
      <c r="F13" s="168"/>
      <c r="G13" s="168" t="s">
        <v>247</v>
      </c>
      <c r="H13" s="168" t="s">
        <v>292</v>
      </c>
      <c r="I13" s="165">
        <v>42695</v>
      </c>
      <c r="J13" s="168" t="s">
        <v>30</v>
      </c>
      <c r="K13" s="168"/>
      <c r="L13" s="168"/>
      <c r="M13" s="168" t="s">
        <v>214</v>
      </c>
      <c r="N13" s="166" t="s">
        <v>293</v>
      </c>
      <c r="O13" s="168"/>
      <c r="P13" s="168"/>
      <c r="Q13" s="168"/>
      <c r="R13" s="168"/>
      <c r="S13" s="184">
        <v>42720</v>
      </c>
      <c r="T13" s="185">
        <v>1000</v>
      </c>
      <c r="U13" s="185" t="s">
        <v>38</v>
      </c>
      <c r="V13" s="185">
        <v>1200</v>
      </c>
      <c r="W13" s="185">
        <v>0</v>
      </c>
      <c r="X13" s="125" t="s">
        <v>35</v>
      </c>
      <c r="Y13" s="133"/>
      <c r="Z13" s="185">
        <v>1212.5</v>
      </c>
      <c r="AA13" s="168" t="s">
        <v>41</v>
      </c>
      <c r="AB13" s="166" t="s">
        <v>1382</v>
      </c>
      <c r="AC13" s="116"/>
      <c r="AD13" s="116"/>
    </row>
    <row r="14" spans="1:30" s="124" customFormat="1" ht="15.75" customHeight="1" x14ac:dyDescent="0.25">
      <c r="A14" s="165">
        <v>42408</v>
      </c>
      <c r="B14" s="168"/>
      <c r="C14" s="186" t="s">
        <v>294</v>
      </c>
      <c r="D14" s="168" t="s">
        <v>295</v>
      </c>
      <c r="E14" s="168" t="s">
        <v>296</v>
      </c>
      <c r="F14" s="168"/>
      <c r="G14" s="168" t="s">
        <v>247</v>
      </c>
      <c r="H14" s="168" t="s">
        <v>297</v>
      </c>
      <c r="I14" s="165">
        <v>42392</v>
      </c>
      <c r="J14" s="168" t="s">
        <v>30</v>
      </c>
      <c r="K14" s="168"/>
      <c r="L14" s="168"/>
      <c r="M14" s="168" t="s">
        <v>190</v>
      </c>
      <c r="N14" s="166" t="s">
        <v>298</v>
      </c>
      <c r="O14" s="168"/>
      <c r="P14" s="168"/>
      <c r="Q14" s="168"/>
      <c r="R14" s="168"/>
      <c r="S14" s="184">
        <v>42495</v>
      </c>
      <c r="T14" s="185">
        <v>175</v>
      </c>
      <c r="U14" s="185" t="s">
        <v>38</v>
      </c>
      <c r="V14" s="185">
        <v>2100</v>
      </c>
      <c r="W14" s="185">
        <v>0</v>
      </c>
      <c r="X14" s="125" t="s">
        <v>35</v>
      </c>
      <c r="Y14" s="133"/>
      <c r="Z14" s="185">
        <v>2100</v>
      </c>
      <c r="AA14" s="168" t="s">
        <v>41</v>
      </c>
      <c r="AB14" s="166"/>
      <c r="AC14" s="116"/>
      <c r="AD14" s="116"/>
    </row>
    <row r="15" spans="1:30" s="124" customFormat="1" ht="15.75" customHeight="1" x14ac:dyDescent="0.25">
      <c r="A15" s="165">
        <v>42408</v>
      </c>
      <c r="B15" s="168">
        <v>26993512</v>
      </c>
      <c r="C15" s="166" t="s">
        <v>299</v>
      </c>
      <c r="D15" s="168" t="s">
        <v>300</v>
      </c>
      <c r="E15" s="168" t="s">
        <v>301</v>
      </c>
      <c r="F15" s="168"/>
      <c r="G15" s="168" t="s">
        <v>247</v>
      </c>
      <c r="H15" s="166" t="s">
        <v>302</v>
      </c>
      <c r="I15" s="165">
        <v>42447</v>
      </c>
      <c r="J15" s="168" t="s">
        <v>30</v>
      </c>
      <c r="K15" s="168" t="s">
        <v>30</v>
      </c>
      <c r="L15" s="168"/>
      <c r="M15" s="168" t="s">
        <v>194</v>
      </c>
      <c r="N15" s="168" t="s">
        <v>303</v>
      </c>
      <c r="O15" s="168"/>
      <c r="P15" s="168"/>
      <c r="Q15" s="168"/>
      <c r="R15" s="168"/>
      <c r="S15" s="184" t="s">
        <v>304</v>
      </c>
      <c r="T15" s="185">
        <v>950</v>
      </c>
      <c r="U15" s="185" t="s">
        <v>34</v>
      </c>
      <c r="V15" s="185">
        <v>874.37</v>
      </c>
      <c r="W15" s="185">
        <v>0</v>
      </c>
      <c r="X15" s="125" t="s">
        <v>35</v>
      </c>
      <c r="Y15" s="133"/>
      <c r="Z15" s="185">
        <v>874.37</v>
      </c>
      <c r="AA15" s="168" t="s">
        <v>41</v>
      </c>
      <c r="AB15" s="166"/>
      <c r="AC15" s="116"/>
      <c r="AD15" s="116"/>
    </row>
    <row r="16" spans="1:30" s="124" customFormat="1" ht="15.75" customHeight="1" x14ac:dyDescent="0.3">
      <c r="A16" s="165">
        <v>42419</v>
      </c>
      <c r="B16" s="168"/>
      <c r="C16" s="189" t="s">
        <v>305</v>
      </c>
      <c r="D16" s="168" t="s">
        <v>306</v>
      </c>
      <c r="E16" s="168" t="s">
        <v>307</v>
      </c>
      <c r="F16" s="168"/>
      <c r="G16" s="168" t="s">
        <v>247</v>
      </c>
      <c r="H16" s="168" t="s">
        <v>308</v>
      </c>
      <c r="I16" s="165">
        <v>42431</v>
      </c>
      <c r="J16" s="168" t="s">
        <v>30</v>
      </c>
      <c r="K16" s="168"/>
      <c r="L16" s="168"/>
      <c r="M16" s="168" t="s">
        <v>30</v>
      </c>
      <c r="N16" s="320"/>
      <c r="O16" s="168"/>
      <c r="P16" s="320"/>
      <c r="Q16" s="168"/>
      <c r="R16" s="188"/>
      <c r="S16" s="184">
        <v>42514</v>
      </c>
      <c r="T16" s="185">
        <v>15000</v>
      </c>
      <c r="U16" s="185" t="s">
        <v>309</v>
      </c>
      <c r="V16" s="185">
        <v>129.59</v>
      </c>
      <c r="W16" s="185">
        <v>0</v>
      </c>
      <c r="X16" s="125" t="s">
        <v>35</v>
      </c>
      <c r="Y16" s="133"/>
      <c r="Z16" s="185">
        <v>129.59</v>
      </c>
      <c r="AA16" s="168" t="s">
        <v>41</v>
      </c>
      <c r="AB16" s="166"/>
      <c r="AC16" s="116"/>
      <c r="AD16" s="116"/>
    </row>
    <row r="17" spans="1:30" s="124" customFormat="1" ht="15.75" customHeight="1" x14ac:dyDescent="0.25">
      <c r="A17" s="165">
        <v>42443</v>
      </c>
      <c r="B17" s="168">
        <v>26999363</v>
      </c>
      <c r="C17" s="168" t="s">
        <v>310</v>
      </c>
      <c r="D17" s="168" t="s">
        <v>251</v>
      </c>
      <c r="E17" s="168" t="s">
        <v>311</v>
      </c>
      <c r="F17" s="168"/>
      <c r="G17" s="168" t="s">
        <v>247</v>
      </c>
      <c r="H17" s="168" t="s">
        <v>312</v>
      </c>
      <c r="I17" s="165">
        <v>42482</v>
      </c>
      <c r="J17" s="168" t="s">
        <v>30</v>
      </c>
      <c r="K17" s="168" t="s">
        <v>30</v>
      </c>
      <c r="L17" s="168" t="s">
        <v>31</v>
      </c>
      <c r="M17" s="168" t="s">
        <v>188</v>
      </c>
      <c r="N17" s="166" t="s">
        <v>313</v>
      </c>
      <c r="O17" s="168" t="s">
        <v>188</v>
      </c>
      <c r="P17" s="166" t="s">
        <v>314</v>
      </c>
      <c r="Q17" s="168" t="s">
        <v>39</v>
      </c>
      <c r="R17" s="166" t="s">
        <v>315</v>
      </c>
      <c r="S17" s="184">
        <v>42452</v>
      </c>
      <c r="T17" s="185">
        <v>1500</v>
      </c>
      <c r="U17" s="185" t="s">
        <v>38</v>
      </c>
      <c r="V17" s="185">
        <v>1800</v>
      </c>
      <c r="W17" s="185">
        <v>0</v>
      </c>
      <c r="X17" s="125" t="s">
        <v>151</v>
      </c>
      <c r="Y17" s="133"/>
      <c r="Z17" s="185">
        <v>1200</v>
      </c>
      <c r="AA17" s="168" t="s">
        <v>41</v>
      </c>
      <c r="AB17" s="166"/>
      <c r="AC17" s="116"/>
      <c r="AD17" s="116"/>
    </row>
    <row r="18" spans="1:30" s="124" customFormat="1" ht="15.75" customHeight="1" x14ac:dyDescent="0.25">
      <c r="A18" s="165">
        <v>42443</v>
      </c>
      <c r="B18" s="168"/>
      <c r="C18" s="168" t="s">
        <v>316</v>
      </c>
      <c r="D18" s="168" t="s">
        <v>295</v>
      </c>
      <c r="E18" s="168" t="s">
        <v>317</v>
      </c>
      <c r="F18" s="168"/>
      <c r="G18" s="168" t="s">
        <v>247</v>
      </c>
      <c r="H18" s="168" t="s">
        <v>318</v>
      </c>
      <c r="I18" s="165">
        <v>42473</v>
      </c>
      <c r="J18" s="168" t="s">
        <v>30</v>
      </c>
      <c r="K18" s="168"/>
      <c r="L18" s="168"/>
      <c r="M18" s="168" t="s">
        <v>214</v>
      </c>
      <c r="N18" s="166" t="s">
        <v>319</v>
      </c>
      <c r="O18" s="168"/>
      <c r="P18" s="168"/>
      <c r="Q18" s="168"/>
      <c r="R18" s="168"/>
      <c r="S18" s="184">
        <v>42480</v>
      </c>
      <c r="T18" s="185">
        <v>1750</v>
      </c>
      <c r="U18" s="185" t="s">
        <v>38</v>
      </c>
      <c r="V18" s="185">
        <v>2100</v>
      </c>
      <c r="W18" s="185">
        <v>0</v>
      </c>
      <c r="X18" s="125" t="s">
        <v>35</v>
      </c>
      <c r="Y18" s="133"/>
      <c r="Z18" s="185">
        <v>2100</v>
      </c>
      <c r="AA18" s="168" t="s">
        <v>41</v>
      </c>
      <c r="AB18" s="166"/>
      <c r="AC18" s="116"/>
      <c r="AD18" s="116"/>
    </row>
    <row r="19" spans="1:30" s="124" customFormat="1" ht="15.75" customHeight="1" x14ac:dyDescent="0.25">
      <c r="A19" s="165">
        <v>42445</v>
      </c>
      <c r="B19" s="168"/>
      <c r="C19" s="168" t="s">
        <v>1400</v>
      </c>
      <c r="D19" s="168" t="s">
        <v>251</v>
      </c>
      <c r="E19" s="168" t="s">
        <v>320</v>
      </c>
      <c r="F19" s="168"/>
      <c r="G19" s="168" t="s">
        <v>247</v>
      </c>
      <c r="H19" s="168" t="s">
        <v>321</v>
      </c>
      <c r="I19" s="165">
        <v>42501</v>
      </c>
      <c r="J19" s="168" t="s">
        <v>30</v>
      </c>
      <c r="K19" s="168"/>
      <c r="L19" s="168"/>
      <c r="M19" s="168" t="s">
        <v>214</v>
      </c>
      <c r="N19" s="166" t="s">
        <v>322</v>
      </c>
      <c r="O19" s="168"/>
      <c r="P19" s="168"/>
      <c r="Q19" s="168"/>
      <c r="R19" s="168"/>
      <c r="S19" s="184">
        <v>42465</v>
      </c>
      <c r="T19" s="185">
        <v>1500</v>
      </c>
      <c r="U19" s="185" t="s">
        <v>38</v>
      </c>
      <c r="V19" s="185">
        <v>1800</v>
      </c>
      <c r="W19" s="185">
        <v>0</v>
      </c>
      <c r="X19" s="125" t="s">
        <v>151</v>
      </c>
      <c r="Y19" s="133"/>
      <c r="Z19" s="185">
        <v>1800</v>
      </c>
      <c r="AA19" s="168" t="s">
        <v>41</v>
      </c>
      <c r="AB19" s="166"/>
      <c r="AC19" s="116"/>
      <c r="AD19" s="116"/>
    </row>
    <row r="20" spans="1:30" s="124" customFormat="1" ht="15.75" customHeight="1" x14ac:dyDescent="0.25">
      <c r="A20" s="165">
        <v>42445</v>
      </c>
      <c r="B20" s="168"/>
      <c r="C20" s="168" t="s">
        <v>323</v>
      </c>
      <c r="D20" s="168" t="s">
        <v>295</v>
      </c>
      <c r="E20" s="168" t="s">
        <v>324</v>
      </c>
      <c r="F20" s="168"/>
      <c r="G20" s="168" t="s">
        <v>247</v>
      </c>
      <c r="H20" s="168" t="s">
        <v>325</v>
      </c>
      <c r="I20" s="165">
        <v>42550</v>
      </c>
      <c r="J20" s="168" t="s">
        <v>30</v>
      </c>
      <c r="K20" s="168"/>
      <c r="L20" s="168"/>
      <c r="M20" s="168" t="s">
        <v>214</v>
      </c>
      <c r="N20" s="166" t="s">
        <v>322</v>
      </c>
      <c r="O20" s="168"/>
      <c r="P20" s="168"/>
      <c r="Q20" s="168"/>
      <c r="R20" s="168"/>
      <c r="S20" s="184">
        <v>42515</v>
      </c>
      <c r="T20" s="185">
        <v>2000</v>
      </c>
      <c r="U20" s="185" t="s">
        <v>38</v>
      </c>
      <c r="V20" s="185">
        <v>2400</v>
      </c>
      <c r="W20" s="185">
        <v>0</v>
      </c>
      <c r="X20" s="125" t="s">
        <v>35</v>
      </c>
      <c r="Y20" s="133"/>
      <c r="Z20" s="185">
        <v>2400</v>
      </c>
      <c r="AA20" s="168" t="s">
        <v>41</v>
      </c>
      <c r="AB20" s="166"/>
      <c r="AC20" s="116"/>
      <c r="AD20" s="116"/>
    </row>
    <row r="21" spans="1:30" s="124" customFormat="1" ht="15.75" customHeight="1" x14ac:dyDescent="0.25">
      <c r="A21" s="165">
        <v>42445</v>
      </c>
      <c r="B21" s="168"/>
      <c r="C21" s="166" t="s">
        <v>326</v>
      </c>
      <c r="D21" s="168" t="s">
        <v>285</v>
      </c>
      <c r="E21" s="168" t="s">
        <v>327</v>
      </c>
      <c r="F21" s="168"/>
      <c r="G21" s="168" t="s">
        <v>247</v>
      </c>
      <c r="H21" s="168" t="s">
        <v>328</v>
      </c>
      <c r="I21" s="165">
        <v>42612</v>
      </c>
      <c r="J21" s="168" t="s">
        <v>30</v>
      </c>
      <c r="K21" s="168"/>
      <c r="L21" s="168"/>
      <c r="M21" s="168" t="s">
        <v>192</v>
      </c>
      <c r="N21" s="166" t="s">
        <v>329</v>
      </c>
      <c r="O21" s="168" t="s">
        <v>188</v>
      </c>
      <c r="P21" s="166" t="s">
        <v>330</v>
      </c>
      <c r="Q21" s="168"/>
      <c r="R21" s="168"/>
      <c r="S21" s="184">
        <v>42627</v>
      </c>
      <c r="T21" s="185">
        <v>1939.21</v>
      </c>
      <c r="U21" s="185" t="s">
        <v>34</v>
      </c>
      <c r="V21" s="185">
        <v>1956.33</v>
      </c>
      <c r="W21" s="185">
        <v>0</v>
      </c>
      <c r="X21" s="125" t="s">
        <v>35</v>
      </c>
      <c r="Y21" s="133"/>
      <c r="Z21" s="185">
        <v>1956.33</v>
      </c>
      <c r="AA21" s="168" t="s">
        <v>41</v>
      </c>
      <c r="AB21" s="166"/>
      <c r="AC21" s="116"/>
      <c r="AD21" s="116"/>
    </row>
    <row r="22" spans="1:30" s="124" customFormat="1" ht="12.6" customHeight="1" x14ac:dyDescent="0.25">
      <c r="A22" s="165">
        <v>42445</v>
      </c>
      <c r="B22" s="168"/>
      <c r="C22" s="310" t="s">
        <v>331</v>
      </c>
      <c r="D22" s="168" t="s">
        <v>332</v>
      </c>
      <c r="E22" s="168" t="s">
        <v>332</v>
      </c>
      <c r="F22" s="168"/>
      <c r="G22" s="168" t="s">
        <v>247</v>
      </c>
      <c r="H22" s="168" t="s">
        <v>333</v>
      </c>
      <c r="I22" s="190">
        <v>42479</v>
      </c>
      <c r="J22" s="168" t="s">
        <v>30</v>
      </c>
      <c r="K22" s="168"/>
      <c r="L22" s="168"/>
      <c r="M22" s="168" t="s">
        <v>32</v>
      </c>
      <c r="N22" s="166" t="s">
        <v>334</v>
      </c>
      <c r="O22" s="168"/>
      <c r="P22" s="168"/>
      <c r="Q22" s="168"/>
      <c r="R22" s="168"/>
      <c r="S22" s="184">
        <v>42593</v>
      </c>
      <c r="T22" s="185">
        <v>2225</v>
      </c>
      <c r="U22" s="185" t="s">
        <v>258</v>
      </c>
      <c r="V22" s="185">
        <v>1021.9</v>
      </c>
      <c r="W22" s="185">
        <v>0</v>
      </c>
      <c r="X22" s="125" t="s">
        <v>35</v>
      </c>
      <c r="Y22" s="133"/>
      <c r="Z22" s="185">
        <v>1021.9</v>
      </c>
      <c r="AA22" s="168" t="s">
        <v>332</v>
      </c>
      <c r="AB22" s="166"/>
      <c r="AC22" s="116"/>
      <c r="AD22" s="116"/>
    </row>
    <row r="23" spans="1:30" s="107" customFormat="1" ht="15.75" customHeight="1" x14ac:dyDescent="0.25">
      <c r="A23" s="172">
        <v>42450</v>
      </c>
      <c r="B23" s="191"/>
      <c r="C23" s="168" t="s">
        <v>335</v>
      </c>
      <c r="D23" s="168" t="s">
        <v>244</v>
      </c>
      <c r="E23" s="168" t="s">
        <v>336</v>
      </c>
      <c r="F23" s="192"/>
      <c r="G23" s="169" t="s">
        <v>247</v>
      </c>
      <c r="H23" s="169" t="s">
        <v>337</v>
      </c>
      <c r="I23" s="193">
        <v>42641</v>
      </c>
      <c r="J23" s="168" t="s">
        <v>30</v>
      </c>
      <c r="K23" s="168"/>
      <c r="L23" s="168"/>
      <c r="M23" s="168" t="s">
        <v>214</v>
      </c>
      <c r="N23" s="191" t="s">
        <v>338</v>
      </c>
      <c r="O23" s="168"/>
      <c r="P23" s="168"/>
      <c r="Q23" s="191"/>
      <c r="R23" s="168"/>
      <c r="S23" s="184">
        <v>42655</v>
      </c>
      <c r="T23" s="185">
        <v>447</v>
      </c>
      <c r="U23" s="185" t="s">
        <v>38</v>
      </c>
      <c r="V23" s="185">
        <v>536.4</v>
      </c>
      <c r="W23" s="185">
        <v>0</v>
      </c>
      <c r="X23" s="125" t="s">
        <v>35</v>
      </c>
      <c r="Y23" s="133"/>
      <c r="Z23" s="201">
        <v>536.4</v>
      </c>
      <c r="AA23" s="168" t="s">
        <v>41</v>
      </c>
      <c r="AB23" s="166"/>
    </row>
    <row r="24" spans="1:30" ht="15.75" customHeight="1" x14ac:dyDescent="0.25">
      <c r="A24" s="165">
        <v>42450</v>
      </c>
      <c r="B24" s="168"/>
      <c r="C24" s="168" t="s">
        <v>339</v>
      </c>
      <c r="D24" s="168" t="s">
        <v>340</v>
      </c>
      <c r="E24" s="168" t="s">
        <v>341</v>
      </c>
      <c r="F24" s="168"/>
      <c r="G24" s="168" t="s">
        <v>247</v>
      </c>
      <c r="H24" s="168" t="s">
        <v>342</v>
      </c>
      <c r="I24" s="165">
        <v>42500</v>
      </c>
      <c r="J24" s="168" t="s">
        <v>30</v>
      </c>
      <c r="K24" s="168" t="s">
        <v>30</v>
      </c>
      <c r="L24" s="168"/>
      <c r="M24" s="168" t="s">
        <v>192</v>
      </c>
      <c r="N24" s="168" t="s">
        <v>343</v>
      </c>
      <c r="O24" s="168" t="s">
        <v>192</v>
      </c>
      <c r="P24" s="168" t="s">
        <v>344</v>
      </c>
      <c r="Q24" s="168"/>
      <c r="R24" s="168"/>
      <c r="S24" s="184">
        <v>42481</v>
      </c>
      <c r="T24" s="185">
        <v>2135</v>
      </c>
      <c r="U24" s="185" t="s">
        <v>258</v>
      </c>
      <c r="V24" s="185">
        <v>1781.02</v>
      </c>
      <c r="W24" s="185">
        <v>0</v>
      </c>
      <c r="X24" s="278" t="s">
        <v>35</v>
      </c>
      <c r="Y24" s="279"/>
      <c r="Z24" s="185">
        <v>1781.02</v>
      </c>
      <c r="AA24" s="168" t="s">
        <v>41</v>
      </c>
      <c r="AB24" s="166"/>
    </row>
    <row r="25" spans="1:30" ht="15.75" customHeight="1" x14ac:dyDescent="0.25">
      <c r="A25" s="165">
        <v>42450</v>
      </c>
      <c r="B25" s="168"/>
      <c r="C25" s="168" t="s">
        <v>345</v>
      </c>
      <c r="D25" s="168" t="s">
        <v>251</v>
      </c>
      <c r="E25" s="168" t="s">
        <v>346</v>
      </c>
      <c r="F25" s="168"/>
      <c r="G25" s="168" t="s">
        <v>247</v>
      </c>
      <c r="H25" s="168" t="s">
        <v>347</v>
      </c>
      <c r="I25" s="165">
        <v>42468</v>
      </c>
      <c r="J25" s="168" t="s">
        <v>30</v>
      </c>
      <c r="K25" s="168"/>
      <c r="L25" s="168"/>
      <c r="M25" s="168" t="s">
        <v>183</v>
      </c>
      <c r="N25" s="168" t="s">
        <v>348</v>
      </c>
      <c r="O25" s="168"/>
      <c r="P25" s="168"/>
      <c r="Q25" s="168"/>
      <c r="R25" s="168"/>
      <c r="S25" s="184">
        <v>42464</v>
      </c>
      <c r="T25" s="185">
        <v>1875</v>
      </c>
      <c r="U25" s="185" t="s">
        <v>38</v>
      </c>
      <c r="V25" s="185">
        <v>2250</v>
      </c>
      <c r="W25" s="185">
        <v>1042.75</v>
      </c>
      <c r="X25" s="278" t="s">
        <v>151</v>
      </c>
      <c r="Y25" s="279"/>
      <c r="Z25" s="185">
        <v>2250</v>
      </c>
      <c r="AA25" s="168" t="s">
        <v>41</v>
      </c>
      <c r="AB25" s="166"/>
    </row>
    <row r="26" spans="1:30" ht="15.75" customHeight="1" x14ac:dyDescent="0.25">
      <c r="A26" s="165">
        <v>42452</v>
      </c>
      <c r="B26" s="168"/>
      <c r="C26" s="168" t="s">
        <v>349</v>
      </c>
      <c r="D26" s="168" t="s">
        <v>251</v>
      </c>
      <c r="E26" s="168" t="s">
        <v>346</v>
      </c>
      <c r="F26" s="168"/>
      <c r="G26" s="168" t="s">
        <v>247</v>
      </c>
      <c r="H26" s="168" t="s">
        <v>347</v>
      </c>
      <c r="I26" s="165">
        <v>42468</v>
      </c>
      <c r="J26" s="168" t="s">
        <v>30</v>
      </c>
      <c r="K26" s="168"/>
      <c r="L26" s="168"/>
      <c r="M26" s="168" t="s">
        <v>183</v>
      </c>
      <c r="N26" s="168" t="s">
        <v>348</v>
      </c>
      <c r="O26" s="168"/>
      <c r="P26" s="168"/>
      <c r="Q26" s="168"/>
      <c r="R26" s="168"/>
      <c r="S26" s="184">
        <v>42593</v>
      </c>
      <c r="T26" s="185">
        <v>1250</v>
      </c>
      <c r="U26" s="185" t="s">
        <v>258</v>
      </c>
      <c r="V26" s="185">
        <v>1042.75</v>
      </c>
      <c r="W26" s="185">
        <v>0</v>
      </c>
      <c r="X26" s="278" t="s">
        <v>151</v>
      </c>
      <c r="Y26" s="279"/>
      <c r="Z26" s="185">
        <v>1042.75</v>
      </c>
      <c r="AA26" s="168" t="s">
        <v>41</v>
      </c>
      <c r="AB26" s="166"/>
    </row>
    <row r="27" spans="1:30" ht="15.75" customHeight="1" x14ac:dyDescent="0.25">
      <c r="A27" s="165">
        <v>42452</v>
      </c>
      <c r="B27" s="168"/>
      <c r="C27" s="168" t="s">
        <v>350</v>
      </c>
      <c r="D27" s="168" t="s">
        <v>285</v>
      </c>
      <c r="E27" s="194" t="s">
        <v>351</v>
      </c>
      <c r="F27" s="168"/>
      <c r="G27" s="168" t="s">
        <v>247</v>
      </c>
      <c r="H27" s="195" t="s">
        <v>352</v>
      </c>
      <c r="I27" s="165">
        <v>42461</v>
      </c>
      <c r="J27" s="168" t="s">
        <v>30</v>
      </c>
      <c r="K27" s="168"/>
      <c r="L27" s="168"/>
      <c r="M27" s="168" t="s">
        <v>190</v>
      </c>
      <c r="N27" s="322">
        <v>500412144</v>
      </c>
      <c r="O27" s="168"/>
      <c r="P27" s="168"/>
      <c r="Q27" s="168"/>
      <c r="R27" s="168"/>
      <c r="S27" s="184">
        <v>42480</v>
      </c>
      <c r="T27" s="185">
        <v>981.79</v>
      </c>
      <c r="U27" s="185" t="s">
        <v>34</v>
      </c>
      <c r="V27" s="185">
        <v>931.86</v>
      </c>
      <c r="W27" s="185">
        <v>0</v>
      </c>
      <c r="X27" s="278" t="s">
        <v>35</v>
      </c>
      <c r="Y27" s="279"/>
      <c r="Z27" s="185">
        <v>931.86</v>
      </c>
      <c r="AA27" s="168" t="s">
        <v>41</v>
      </c>
      <c r="AB27" s="166"/>
    </row>
    <row r="28" spans="1:30" ht="15.75" customHeight="1" x14ac:dyDescent="0.25">
      <c r="A28" s="165">
        <v>42453</v>
      </c>
      <c r="B28" s="168"/>
      <c r="C28" s="168" t="s">
        <v>1398</v>
      </c>
      <c r="D28" s="168" t="s">
        <v>290</v>
      </c>
      <c r="E28" s="168" t="s">
        <v>353</v>
      </c>
      <c r="F28" s="168"/>
      <c r="G28" s="196" t="s">
        <v>247</v>
      </c>
      <c r="H28" s="168" t="s">
        <v>354</v>
      </c>
      <c r="I28" s="165">
        <v>42510</v>
      </c>
      <c r="J28" s="168" t="s">
        <v>30</v>
      </c>
      <c r="K28" s="168"/>
      <c r="L28" s="168"/>
      <c r="M28" s="168" t="s">
        <v>190</v>
      </c>
      <c r="N28" s="166" t="s">
        <v>355</v>
      </c>
      <c r="O28" s="168"/>
      <c r="P28" s="168"/>
      <c r="Q28" s="168"/>
      <c r="R28" s="168"/>
      <c r="S28" s="184">
        <v>42489</v>
      </c>
      <c r="T28" s="185">
        <v>1780</v>
      </c>
      <c r="U28" s="185" t="s">
        <v>38</v>
      </c>
      <c r="V28" s="185">
        <v>2136</v>
      </c>
      <c r="W28" s="185">
        <v>0</v>
      </c>
      <c r="X28" s="278" t="s">
        <v>35</v>
      </c>
      <c r="Y28" s="279"/>
      <c r="Z28" s="185">
        <v>2148.5</v>
      </c>
      <c r="AA28" s="168" t="s">
        <v>41</v>
      </c>
      <c r="AB28" s="166" t="s">
        <v>1382</v>
      </c>
    </row>
    <row r="29" spans="1:30" ht="15.75" customHeight="1" x14ac:dyDescent="0.25">
      <c r="A29" s="165">
        <v>42453</v>
      </c>
      <c r="B29" s="168"/>
      <c r="C29" s="168" t="s">
        <v>356</v>
      </c>
      <c r="D29" s="168" t="s">
        <v>251</v>
      </c>
      <c r="E29" s="168" t="s">
        <v>357</v>
      </c>
      <c r="F29" s="168"/>
      <c r="G29" s="168" t="s">
        <v>247</v>
      </c>
      <c r="H29" s="168" t="s">
        <v>358</v>
      </c>
      <c r="I29" s="165">
        <v>42502</v>
      </c>
      <c r="J29" s="168" t="s">
        <v>30</v>
      </c>
      <c r="K29" s="168" t="s">
        <v>30</v>
      </c>
      <c r="L29" s="168" t="s">
        <v>30</v>
      </c>
      <c r="M29" s="168" t="s">
        <v>190</v>
      </c>
      <c r="N29" s="168" t="s">
        <v>359</v>
      </c>
      <c r="O29" s="168" t="s">
        <v>190</v>
      </c>
      <c r="P29" s="168" t="s">
        <v>360</v>
      </c>
      <c r="Q29" s="168" t="s">
        <v>190</v>
      </c>
      <c r="R29" s="168" t="s">
        <v>361</v>
      </c>
      <c r="S29" s="184">
        <v>42466</v>
      </c>
      <c r="T29" s="185">
        <v>1500</v>
      </c>
      <c r="U29" s="185" t="s">
        <v>38</v>
      </c>
      <c r="V29" s="185">
        <v>1800</v>
      </c>
      <c r="W29" s="185">
        <v>0</v>
      </c>
      <c r="X29" s="278" t="s">
        <v>151</v>
      </c>
      <c r="Y29" s="279"/>
      <c r="Z29" s="185">
        <v>1800</v>
      </c>
      <c r="AA29" s="168" t="s">
        <v>41</v>
      </c>
      <c r="AB29" s="166"/>
    </row>
    <row r="30" spans="1:30" ht="15.75" customHeight="1" x14ac:dyDescent="0.25">
      <c r="A30" s="165">
        <v>42453</v>
      </c>
      <c r="B30" s="168"/>
      <c r="C30" s="168" t="s">
        <v>362</v>
      </c>
      <c r="D30" s="168" t="s">
        <v>285</v>
      </c>
      <c r="E30" s="168" t="s">
        <v>363</v>
      </c>
      <c r="F30" s="168"/>
      <c r="G30" s="168" t="s">
        <v>247</v>
      </c>
      <c r="H30" s="168" t="s">
        <v>364</v>
      </c>
      <c r="I30" s="165">
        <v>42552</v>
      </c>
      <c r="J30" s="168" t="s">
        <v>30</v>
      </c>
      <c r="K30" s="168"/>
      <c r="L30" s="168"/>
      <c r="M30" s="168" t="s">
        <v>192</v>
      </c>
      <c r="N30" s="168" t="s">
        <v>365</v>
      </c>
      <c r="O30" s="168"/>
      <c r="P30" s="168"/>
      <c r="Q30" s="168"/>
      <c r="R30" s="168"/>
      <c r="S30" s="184">
        <v>42664</v>
      </c>
      <c r="T30" s="185">
        <v>2454.4899999999998</v>
      </c>
      <c r="U30" s="185" t="s">
        <v>34</v>
      </c>
      <c r="V30" s="185">
        <v>2285.02</v>
      </c>
      <c r="W30" s="185">
        <v>0</v>
      </c>
      <c r="X30" s="278" t="s">
        <v>35</v>
      </c>
      <c r="Y30" s="279"/>
      <c r="Z30" s="185">
        <v>2297.52</v>
      </c>
      <c r="AA30" s="168" t="s">
        <v>41</v>
      </c>
      <c r="AB30" s="166" t="s">
        <v>1383</v>
      </c>
    </row>
    <row r="31" spans="1:30" ht="15.75" customHeight="1" x14ac:dyDescent="0.25">
      <c r="A31" s="165">
        <v>42454</v>
      </c>
      <c r="B31" s="168"/>
      <c r="C31" s="168" t="s">
        <v>366</v>
      </c>
      <c r="D31" s="168" t="s">
        <v>367</v>
      </c>
      <c r="E31" s="168" t="s">
        <v>368</v>
      </c>
      <c r="F31" s="168"/>
      <c r="G31" s="168" t="s">
        <v>247</v>
      </c>
      <c r="H31" s="168" t="s">
        <v>369</v>
      </c>
      <c r="I31" s="165">
        <v>42454</v>
      </c>
      <c r="J31" s="168" t="s">
        <v>30</v>
      </c>
      <c r="K31" s="168"/>
      <c r="L31" s="168"/>
      <c r="M31" s="168" t="s">
        <v>192</v>
      </c>
      <c r="N31" s="168" t="s">
        <v>370</v>
      </c>
      <c r="O31" s="168"/>
      <c r="P31" s="168"/>
      <c r="Q31" s="168"/>
      <c r="R31" s="168"/>
      <c r="S31" s="184">
        <v>42489</v>
      </c>
      <c r="T31" s="185">
        <v>2000</v>
      </c>
      <c r="U31" s="185" t="s">
        <v>258</v>
      </c>
      <c r="V31" s="185">
        <v>1668.4</v>
      </c>
      <c r="W31" s="185">
        <v>0</v>
      </c>
      <c r="X31" s="278" t="s">
        <v>149</v>
      </c>
      <c r="Y31" s="279"/>
      <c r="Z31" s="185">
        <v>1680.9</v>
      </c>
      <c r="AA31" s="168" t="s">
        <v>41</v>
      </c>
      <c r="AB31" s="166" t="s">
        <v>1409</v>
      </c>
    </row>
    <row r="32" spans="1:30" ht="15.75" customHeight="1" x14ac:dyDescent="0.25">
      <c r="A32" s="165">
        <v>42461</v>
      </c>
      <c r="B32" s="168"/>
      <c r="C32" s="168" t="s">
        <v>1397</v>
      </c>
      <c r="D32" s="181" t="s">
        <v>244</v>
      </c>
      <c r="E32" s="168" t="s">
        <v>371</v>
      </c>
      <c r="F32" s="168"/>
      <c r="G32" s="168" t="s">
        <v>247</v>
      </c>
      <c r="H32" s="168" t="s">
        <v>372</v>
      </c>
      <c r="I32" s="165">
        <v>42899</v>
      </c>
      <c r="J32" s="168" t="s">
        <v>30</v>
      </c>
      <c r="K32" s="168"/>
      <c r="L32" s="168"/>
      <c r="M32" s="168" t="s">
        <v>190</v>
      </c>
      <c r="N32" s="168" t="s">
        <v>298</v>
      </c>
      <c r="O32" s="168"/>
      <c r="P32" s="168"/>
      <c r="Q32" s="168"/>
      <c r="R32" s="168"/>
      <c r="S32" s="184">
        <v>42515</v>
      </c>
      <c r="T32" s="185">
        <v>447</v>
      </c>
      <c r="U32" s="185" t="s">
        <v>38</v>
      </c>
      <c r="V32" s="185">
        <v>536.4</v>
      </c>
      <c r="W32" s="185">
        <v>0</v>
      </c>
      <c r="X32" s="278" t="s">
        <v>160</v>
      </c>
      <c r="Y32" s="279"/>
      <c r="Z32" s="185">
        <v>536.4</v>
      </c>
      <c r="AA32" s="168" t="s">
        <v>41</v>
      </c>
      <c r="AB32" s="166"/>
    </row>
    <row r="33" spans="1:28" ht="15.75" customHeight="1" x14ac:dyDescent="0.25">
      <c r="A33" s="165">
        <v>42461</v>
      </c>
      <c r="B33" s="168"/>
      <c r="C33" s="165" t="s">
        <v>373</v>
      </c>
      <c r="D33" s="168" t="s">
        <v>374</v>
      </c>
      <c r="E33" s="168" t="s">
        <v>375</v>
      </c>
      <c r="F33" s="168"/>
      <c r="G33" s="168" t="s">
        <v>263</v>
      </c>
      <c r="H33" s="168" t="s">
        <v>376</v>
      </c>
      <c r="I33" s="165">
        <v>42481</v>
      </c>
      <c r="J33" s="168" t="s">
        <v>31</v>
      </c>
      <c r="K33" s="168" t="s">
        <v>30</v>
      </c>
      <c r="L33" s="168"/>
      <c r="M33" s="168" t="s">
        <v>39</v>
      </c>
      <c r="N33" s="168" t="s">
        <v>377</v>
      </c>
      <c r="O33" s="168" t="s">
        <v>192</v>
      </c>
      <c r="P33" s="168" t="s">
        <v>378</v>
      </c>
      <c r="Q33" s="168"/>
      <c r="R33" s="168"/>
      <c r="S33" s="184">
        <v>42481</v>
      </c>
      <c r="T33" s="185">
        <v>3000</v>
      </c>
      <c r="U33" s="185" t="s">
        <v>258</v>
      </c>
      <c r="V33" s="185">
        <v>1251.3</v>
      </c>
      <c r="W33" s="185">
        <v>0</v>
      </c>
      <c r="X33" s="278" t="s">
        <v>35</v>
      </c>
      <c r="Y33" s="279"/>
      <c r="Z33" s="185">
        <v>1251.3</v>
      </c>
      <c r="AA33" s="168" t="s">
        <v>41</v>
      </c>
      <c r="AB33" s="166"/>
    </row>
    <row r="34" spans="1:28" ht="15.75" customHeight="1" x14ac:dyDescent="0.25">
      <c r="A34" s="165">
        <v>42461</v>
      </c>
      <c r="B34" s="168"/>
      <c r="C34" s="168" t="s">
        <v>379</v>
      </c>
      <c r="D34" s="168" t="s">
        <v>380</v>
      </c>
      <c r="E34" s="168" t="s">
        <v>381</v>
      </c>
      <c r="F34" s="168"/>
      <c r="G34" s="168" t="s">
        <v>263</v>
      </c>
      <c r="H34" s="168" t="s">
        <v>382</v>
      </c>
      <c r="I34" s="184">
        <v>42678</v>
      </c>
      <c r="J34" s="168" t="s">
        <v>30</v>
      </c>
      <c r="K34" s="168"/>
      <c r="L34" s="168"/>
      <c r="M34" s="168" t="s">
        <v>192</v>
      </c>
      <c r="N34" s="168" t="s">
        <v>383</v>
      </c>
      <c r="O34" s="168"/>
      <c r="P34" s="168"/>
      <c r="Q34" s="168"/>
      <c r="R34" s="168"/>
      <c r="S34" s="184">
        <v>42529</v>
      </c>
      <c r="T34" s="185">
        <v>2900</v>
      </c>
      <c r="U34" s="185" t="s">
        <v>38</v>
      </c>
      <c r="V34" s="185">
        <v>3480</v>
      </c>
      <c r="W34" s="185">
        <v>0</v>
      </c>
      <c r="X34" s="278" t="s">
        <v>35</v>
      </c>
      <c r="Y34" s="279"/>
      <c r="Z34" s="185">
        <v>3480</v>
      </c>
      <c r="AA34" s="168" t="s">
        <v>41</v>
      </c>
      <c r="AB34" s="166"/>
    </row>
    <row r="35" spans="1:28" ht="15.75" customHeight="1" x14ac:dyDescent="0.25">
      <c r="A35" s="165">
        <v>42461</v>
      </c>
      <c r="B35" s="168"/>
      <c r="C35" s="168" t="s">
        <v>384</v>
      </c>
      <c r="D35" s="168" t="s">
        <v>285</v>
      </c>
      <c r="E35" s="168" t="s">
        <v>385</v>
      </c>
      <c r="F35" s="168"/>
      <c r="G35" s="168" t="s">
        <v>247</v>
      </c>
      <c r="H35" s="168" t="s">
        <v>386</v>
      </c>
      <c r="I35" s="165">
        <v>42479</v>
      </c>
      <c r="J35" s="168" t="s">
        <v>30</v>
      </c>
      <c r="K35" s="168"/>
      <c r="L35" s="168"/>
      <c r="M35" s="168" t="s">
        <v>32</v>
      </c>
      <c r="N35" s="168" t="s">
        <v>387</v>
      </c>
      <c r="O35" s="168" t="s">
        <v>32</v>
      </c>
      <c r="P35" s="168" t="s">
        <v>388</v>
      </c>
      <c r="Q35" s="168" t="s">
        <v>32</v>
      </c>
      <c r="R35" s="168" t="s">
        <v>389</v>
      </c>
      <c r="S35" s="184">
        <v>42480</v>
      </c>
      <c r="T35" s="185">
        <v>2320.6</v>
      </c>
      <c r="U35" s="185" t="s">
        <v>34</v>
      </c>
      <c r="V35" s="185">
        <v>2202.58</v>
      </c>
      <c r="W35" s="185">
        <v>0</v>
      </c>
      <c r="X35" s="278" t="s">
        <v>35</v>
      </c>
      <c r="Y35" s="279"/>
      <c r="Z35" s="185">
        <v>2202.58</v>
      </c>
      <c r="AA35" s="168" t="s">
        <v>41</v>
      </c>
      <c r="AB35" s="166"/>
    </row>
    <row r="36" spans="1:28" ht="15.75" customHeight="1" x14ac:dyDescent="0.25">
      <c r="A36" s="165">
        <v>42446</v>
      </c>
      <c r="B36" s="168"/>
      <c r="C36" s="168" t="s">
        <v>390</v>
      </c>
      <c r="D36" s="168" t="s">
        <v>367</v>
      </c>
      <c r="E36" s="168" t="s">
        <v>391</v>
      </c>
      <c r="F36" s="168"/>
      <c r="G36" s="168" t="s">
        <v>247</v>
      </c>
      <c r="H36" s="168" t="s">
        <v>392</v>
      </c>
      <c r="I36" s="165">
        <v>42446</v>
      </c>
      <c r="J36" s="168" t="s">
        <v>30</v>
      </c>
      <c r="K36" s="168"/>
      <c r="L36" s="168"/>
      <c r="M36" s="168" t="s">
        <v>192</v>
      </c>
      <c r="N36" s="168" t="s">
        <v>393</v>
      </c>
      <c r="O36" s="168"/>
      <c r="P36" s="168"/>
      <c r="Q36" s="168"/>
      <c r="R36" s="168"/>
      <c r="S36" s="184">
        <v>42475</v>
      </c>
      <c r="T36" s="185">
        <v>2000</v>
      </c>
      <c r="U36" s="185" t="s">
        <v>258</v>
      </c>
      <c r="V36" s="185">
        <v>1680.9</v>
      </c>
      <c r="W36" s="185">
        <v>0</v>
      </c>
      <c r="X36" s="278" t="s">
        <v>149</v>
      </c>
      <c r="Y36" s="279"/>
      <c r="Z36" s="185">
        <v>1680.9</v>
      </c>
      <c r="AA36" s="168" t="s">
        <v>41</v>
      </c>
      <c r="AB36" s="166"/>
    </row>
    <row r="37" spans="1:28" ht="15.75" customHeight="1" x14ac:dyDescent="0.25">
      <c r="A37" s="165">
        <v>42461</v>
      </c>
      <c r="B37" s="168">
        <v>27271856</v>
      </c>
      <c r="C37" s="168" t="s">
        <v>1396</v>
      </c>
      <c r="D37" s="168" t="s">
        <v>380</v>
      </c>
      <c r="E37" s="168" t="s">
        <v>394</v>
      </c>
      <c r="F37" s="168"/>
      <c r="G37" s="168" t="s">
        <v>263</v>
      </c>
      <c r="H37" s="168" t="s">
        <v>395</v>
      </c>
      <c r="I37" s="165">
        <v>42528</v>
      </c>
      <c r="J37" s="168" t="s">
        <v>30</v>
      </c>
      <c r="K37" s="168" t="s">
        <v>30</v>
      </c>
      <c r="L37" s="168"/>
      <c r="M37" s="168" t="s">
        <v>190</v>
      </c>
      <c r="N37" s="168" t="s">
        <v>396</v>
      </c>
      <c r="O37" s="168" t="s">
        <v>188</v>
      </c>
      <c r="P37" s="168" t="s">
        <v>397</v>
      </c>
      <c r="Q37" s="168"/>
      <c r="R37" s="168"/>
      <c r="S37" s="184">
        <v>42508</v>
      </c>
      <c r="T37" s="185">
        <v>2400</v>
      </c>
      <c r="U37" s="185" t="s">
        <v>38</v>
      </c>
      <c r="V37" s="185">
        <v>2880</v>
      </c>
      <c r="W37" s="185">
        <v>0</v>
      </c>
      <c r="X37" s="278" t="s">
        <v>35</v>
      </c>
      <c r="Y37" s="279"/>
      <c r="Z37" s="185">
        <v>2880</v>
      </c>
      <c r="AA37" s="168" t="s">
        <v>41</v>
      </c>
      <c r="AB37" s="166"/>
    </row>
    <row r="38" spans="1:28" ht="15.75" customHeight="1" x14ac:dyDescent="0.25">
      <c r="A38" s="165">
        <v>42461</v>
      </c>
      <c r="B38" s="168"/>
      <c r="C38" s="168" t="s">
        <v>398</v>
      </c>
      <c r="D38" s="168" t="s">
        <v>399</v>
      </c>
      <c r="E38" s="168" t="s">
        <v>400</v>
      </c>
      <c r="F38" s="168"/>
      <c r="G38" s="168" t="s">
        <v>263</v>
      </c>
      <c r="H38" s="168" t="s">
        <v>401</v>
      </c>
      <c r="I38" s="165">
        <v>42464</v>
      </c>
      <c r="J38" s="168" t="s">
        <v>30</v>
      </c>
      <c r="K38" s="168" t="s">
        <v>30</v>
      </c>
      <c r="L38" s="168"/>
      <c r="M38" s="168" t="s">
        <v>192</v>
      </c>
      <c r="N38" s="168" t="s">
        <v>402</v>
      </c>
      <c r="O38" s="168" t="s">
        <v>192</v>
      </c>
      <c r="P38" s="168" t="s">
        <v>403</v>
      </c>
      <c r="Q38" s="168"/>
      <c r="R38" s="168"/>
      <c r="S38" s="184">
        <v>42481</v>
      </c>
      <c r="T38" s="185">
        <v>1487.5</v>
      </c>
      <c r="U38" s="185" t="s">
        <v>258</v>
      </c>
      <c r="V38" s="185">
        <v>1240.8800000000001</v>
      </c>
      <c r="W38" s="185">
        <v>0</v>
      </c>
      <c r="X38" s="278" t="s">
        <v>35</v>
      </c>
      <c r="Y38" s="279"/>
      <c r="Z38" s="185">
        <v>1240.8800000000001</v>
      </c>
      <c r="AA38" s="168" t="s">
        <v>399</v>
      </c>
      <c r="AB38" s="166"/>
    </row>
    <row r="39" spans="1:28" ht="15.75" customHeight="1" x14ac:dyDescent="0.25">
      <c r="A39" s="165">
        <v>42461</v>
      </c>
      <c r="B39" s="168"/>
      <c r="C39" s="168" t="s">
        <v>404</v>
      </c>
      <c r="D39" s="168" t="s">
        <v>285</v>
      </c>
      <c r="E39" s="168" t="s">
        <v>405</v>
      </c>
      <c r="F39" s="168"/>
      <c r="G39" s="168" t="s">
        <v>247</v>
      </c>
      <c r="H39" s="168" t="s">
        <v>406</v>
      </c>
      <c r="I39" s="165">
        <v>42462</v>
      </c>
      <c r="J39" s="168" t="s">
        <v>30</v>
      </c>
      <c r="K39" s="168" t="s">
        <v>30</v>
      </c>
      <c r="L39" s="168"/>
      <c r="M39" s="168" t="s">
        <v>192</v>
      </c>
      <c r="N39" s="168" t="s">
        <v>407</v>
      </c>
      <c r="O39" s="168" t="s">
        <v>192</v>
      </c>
      <c r="P39" s="168" t="s">
        <v>408</v>
      </c>
      <c r="Q39" s="168"/>
      <c r="R39" s="168"/>
      <c r="S39" s="184">
        <v>42480</v>
      </c>
      <c r="T39" s="185">
        <v>2543.7399999999998</v>
      </c>
      <c r="U39" s="185" t="s">
        <v>34</v>
      </c>
      <c r="V39" s="185">
        <v>2414.37</v>
      </c>
      <c r="W39" s="185">
        <v>0</v>
      </c>
      <c r="X39" s="278" t="s">
        <v>35</v>
      </c>
      <c r="Y39" s="279"/>
      <c r="Z39" s="185">
        <v>2414.37</v>
      </c>
      <c r="AA39" s="168" t="s">
        <v>41</v>
      </c>
      <c r="AB39" s="166"/>
    </row>
    <row r="40" spans="1:28" ht="15.75" customHeight="1" x14ac:dyDescent="0.25">
      <c r="A40" s="165">
        <v>42459</v>
      </c>
      <c r="B40" s="168"/>
      <c r="C40" s="197" t="s">
        <v>409</v>
      </c>
      <c r="D40" s="168" t="s">
        <v>367</v>
      </c>
      <c r="E40" s="168" t="s">
        <v>410</v>
      </c>
      <c r="F40" s="168"/>
      <c r="G40" s="168" t="s">
        <v>247</v>
      </c>
      <c r="H40" s="191" t="s">
        <v>411</v>
      </c>
      <c r="I40" s="165">
        <v>42459</v>
      </c>
      <c r="J40" s="168" t="s">
        <v>30</v>
      </c>
      <c r="K40" s="168"/>
      <c r="L40" s="168"/>
      <c r="M40" s="168" t="s">
        <v>192</v>
      </c>
      <c r="N40" s="166" t="s">
        <v>412</v>
      </c>
      <c r="O40" s="168"/>
      <c r="P40" s="168"/>
      <c r="Q40" s="168"/>
      <c r="R40" s="168"/>
      <c r="S40" s="184">
        <v>42482</v>
      </c>
      <c r="T40" s="185">
        <v>2000</v>
      </c>
      <c r="U40" s="185" t="s">
        <v>258</v>
      </c>
      <c r="V40" s="185">
        <v>1680.9</v>
      </c>
      <c r="W40" s="185">
        <v>0</v>
      </c>
      <c r="X40" s="278" t="s">
        <v>149</v>
      </c>
      <c r="Y40" s="279"/>
      <c r="Z40" s="185">
        <v>1680.9</v>
      </c>
      <c r="AA40" s="168" t="s">
        <v>41</v>
      </c>
      <c r="AB40" s="166"/>
    </row>
    <row r="41" spans="1:28" ht="15.75" customHeight="1" x14ac:dyDescent="0.25">
      <c r="A41" s="165">
        <v>42464</v>
      </c>
      <c r="B41" s="168"/>
      <c r="C41" s="168" t="s">
        <v>413</v>
      </c>
      <c r="D41" s="168" t="s">
        <v>251</v>
      </c>
      <c r="E41" s="168" t="s">
        <v>414</v>
      </c>
      <c r="F41" s="168"/>
      <c r="G41" s="168" t="s">
        <v>247</v>
      </c>
      <c r="H41" s="191" t="s">
        <v>415</v>
      </c>
      <c r="I41" s="165">
        <v>42514</v>
      </c>
      <c r="J41" s="168" t="s">
        <v>30</v>
      </c>
      <c r="K41" s="168"/>
      <c r="L41" s="168"/>
      <c r="M41" s="168" t="s">
        <v>32</v>
      </c>
      <c r="N41" s="166" t="s">
        <v>416</v>
      </c>
      <c r="O41" s="168"/>
      <c r="P41" s="168"/>
      <c r="Q41" s="168"/>
      <c r="R41" s="168"/>
      <c r="S41" s="184">
        <v>42465</v>
      </c>
      <c r="T41" s="185">
        <v>1875</v>
      </c>
      <c r="U41" s="185" t="s">
        <v>38</v>
      </c>
      <c r="V41" s="185">
        <v>2250</v>
      </c>
      <c r="W41" s="185">
        <v>0</v>
      </c>
      <c r="X41" s="278" t="s">
        <v>151</v>
      </c>
      <c r="Y41" s="279"/>
      <c r="Z41" s="185">
        <v>2250</v>
      </c>
      <c r="AA41" s="168" t="s">
        <v>41</v>
      </c>
      <c r="AB41" s="166"/>
    </row>
    <row r="42" spans="1:28" ht="15.75" customHeight="1" x14ac:dyDescent="0.25">
      <c r="A42" s="165">
        <v>42464</v>
      </c>
      <c r="B42" s="168">
        <v>27045077</v>
      </c>
      <c r="C42" s="189" t="s">
        <v>417</v>
      </c>
      <c r="D42" s="168" t="s">
        <v>285</v>
      </c>
      <c r="E42" s="168" t="s">
        <v>418</v>
      </c>
      <c r="F42" s="168"/>
      <c r="G42" s="168" t="s">
        <v>247</v>
      </c>
      <c r="H42" s="191" t="s">
        <v>419</v>
      </c>
      <c r="I42" s="165">
        <v>42462</v>
      </c>
      <c r="J42" s="168" t="s">
        <v>30</v>
      </c>
      <c r="K42" s="168"/>
      <c r="L42" s="168"/>
      <c r="M42" s="168" t="s">
        <v>194</v>
      </c>
      <c r="N42" s="319" t="s">
        <v>420</v>
      </c>
      <c r="O42" s="168"/>
      <c r="P42" s="168"/>
      <c r="Q42" s="168"/>
      <c r="R42" s="168"/>
      <c r="S42" s="184">
        <v>42494</v>
      </c>
      <c r="T42" s="185">
        <v>2900.76</v>
      </c>
      <c r="U42" s="185" t="s">
        <v>34</v>
      </c>
      <c r="V42" s="185">
        <v>2753.23</v>
      </c>
      <c r="W42" s="185">
        <v>0</v>
      </c>
      <c r="X42" s="278" t="s">
        <v>35</v>
      </c>
      <c r="Y42" s="279"/>
      <c r="Z42" s="185">
        <v>2753.23</v>
      </c>
      <c r="AA42" s="168" t="s">
        <v>41</v>
      </c>
      <c r="AB42" s="166"/>
    </row>
    <row r="43" spans="1:28" ht="15.75" customHeight="1" x14ac:dyDescent="0.25">
      <c r="A43" s="165">
        <v>42465</v>
      </c>
      <c r="B43" s="168">
        <v>27040510</v>
      </c>
      <c r="C43" s="168" t="s">
        <v>421</v>
      </c>
      <c r="D43" s="168" t="s">
        <v>285</v>
      </c>
      <c r="E43" s="168" t="s">
        <v>422</v>
      </c>
      <c r="F43" s="168"/>
      <c r="G43" s="168" t="s">
        <v>247</v>
      </c>
      <c r="H43" s="191" t="s">
        <v>423</v>
      </c>
      <c r="I43" s="165">
        <v>42483</v>
      </c>
      <c r="J43" s="168" t="s">
        <v>30</v>
      </c>
      <c r="K43" s="168"/>
      <c r="L43" s="168"/>
      <c r="M43" s="168" t="s">
        <v>194</v>
      </c>
      <c r="N43" s="166" t="s">
        <v>424</v>
      </c>
      <c r="O43" s="168"/>
      <c r="P43" s="168"/>
      <c r="Q43" s="168"/>
      <c r="R43" s="168"/>
      <c r="S43" s="184">
        <v>42480</v>
      </c>
      <c r="T43" s="185">
        <v>2900.76</v>
      </c>
      <c r="U43" s="185" t="s">
        <v>34</v>
      </c>
      <c r="V43" s="185">
        <v>2753.23</v>
      </c>
      <c r="W43" s="185">
        <v>0</v>
      </c>
      <c r="X43" s="278" t="s">
        <v>35</v>
      </c>
      <c r="Y43" s="279"/>
      <c r="Z43" s="185">
        <v>2753.23</v>
      </c>
      <c r="AA43" s="168" t="s">
        <v>41</v>
      </c>
      <c r="AB43" s="166"/>
    </row>
    <row r="44" spans="1:28" ht="15.75" customHeight="1" x14ac:dyDescent="0.25">
      <c r="A44" s="165">
        <v>42467</v>
      </c>
      <c r="B44" s="168"/>
      <c r="C44" s="168" t="s">
        <v>425</v>
      </c>
      <c r="D44" s="168" t="s">
        <v>399</v>
      </c>
      <c r="E44" s="168" t="s">
        <v>400</v>
      </c>
      <c r="F44" s="168"/>
      <c r="G44" s="168" t="s">
        <v>263</v>
      </c>
      <c r="H44" s="168" t="s">
        <v>426</v>
      </c>
      <c r="I44" s="165">
        <v>42467</v>
      </c>
      <c r="J44" s="168" t="s">
        <v>30</v>
      </c>
      <c r="K44" s="168"/>
      <c r="L44" s="168"/>
      <c r="M44" s="168" t="s">
        <v>192</v>
      </c>
      <c r="N44" s="168" t="s">
        <v>402</v>
      </c>
      <c r="O44" s="168" t="s">
        <v>192</v>
      </c>
      <c r="P44" s="168" t="s">
        <v>403</v>
      </c>
      <c r="Q44" s="168"/>
      <c r="R44" s="168"/>
      <c r="S44" s="184">
        <v>42481</v>
      </c>
      <c r="T44" s="185">
        <v>1487.5</v>
      </c>
      <c r="U44" s="185" t="s">
        <v>258</v>
      </c>
      <c r="V44" s="185">
        <v>1240.8800000000001</v>
      </c>
      <c r="W44" s="185">
        <v>0</v>
      </c>
      <c r="X44" s="278" t="s">
        <v>35</v>
      </c>
      <c r="Y44" s="279"/>
      <c r="Z44" s="185">
        <v>1240.8800000000001</v>
      </c>
      <c r="AA44" s="168" t="s">
        <v>399</v>
      </c>
      <c r="AB44" s="166"/>
    </row>
    <row r="45" spans="1:28" ht="15.75" customHeight="1" x14ac:dyDescent="0.25">
      <c r="A45" s="165">
        <v>42468</v>
      </c>
      <c r="B45" s="168"/>
      <c r="C45" s="168" t="s">
        <v>427</v>
      </c>
      <c r="D45" s="168" t="s">
        <v>428</v>
      </c>
      <c r="E45" s="168" t="s">
        <v>429</v>
      </c>
      <c r="F45" s="168"/>
      <c r="G45" s="168" t="s">
        <v>263</v>
      </c>
      <c r="H45" s="168" t="s">
        <v>430</v>
      </c>
      <c r="I45" s="165">
        <v>42522</v>
      </c>
      <c r="J45" s="168" t="s">
        <v>30</v>
      </c>
      <c r="K45" s="168"/>
      <c r="L45" s="168"/>
      <c r="M45" s="168" t="s">
        <v>192</v>
      </c>
      <c r="N45" s="168" t="s">
        <v>431</v>
      </c>
      <c r="O45" s="168"/>
      <c r="P45" s="168"/>
      <c r="Q45" s="168"/>
      <c r="R45" s="168"/>
      <c r="S45" s="184">
        <v>42482</v>
      </c>
      <c r="T45" s="185">
        <v>1350</v>
      </c>
      <c r="U45" s="185" t="s">
        <v>38</v>
      </c>
      <c r="V45" s="185">
        <v>1620</v>
      </c>
      <c r="W45" s="185">
        <v>0</v>
      </c>
      <c r="X45" s="278" t="s">
        <v>35</v>
      </c>
      <c r="Y45" s="279"/>
      <c r="Z45" s="185">
        <v>1632.5</v>
      </c>
      <c r="AA45" s="168" t="s">
        <v>41</v>
      </c>
      <c r="AB45" s="166"/>
    </row>
    <row r="46" spans="1:28" ht="15.75" customHeight="1" x14ac:dyDescent="0.25">
      <c r="A46" s="165">
        <v>42468</v>
      </c>
      <c r="B46" s="168"/>
      <c r="C46" s="168" t="s">
        <v>432</v>
      </c>
      <c r="D46" s="168" t="s">
        <v>251</v>
      </c>
      <c r="E46" s="168" t="s">
        <v>433</v>
      </c>
      <c r="F46" s="168"/>
      <c r="G46" s="168" t="s">
        <v>247</v>
      </c>
      <c r="H46" s="168" t="s">
        <v>434</v>
      </c>
      <c r="I46" s="165">
        <v>42503</v>
      </c>
      <c r="J46" s="168" t="s">
        <v>30</v>
      </c>
      <c r="K46" s="168"/>
      <c r="L46" s="168"/>
      <c r="M46" s="168" t="s">
        <v>190</v>
      </c>
      <c r="N46" s="168" t="s">
        <v>435</v>
      </c>
      <c r="O46" s="168"/>
      <c r="P46" s="168"/>
      <c r="Q46" s="168"/>
      <c r="R46" s="168"/>
      <c r="S46" s="184">
        <v>42471</v>
      </c>
      <c r="T46" s="185">
        <v>1500</v>
      </c>
      <c r="U46" s="185" t="s">
        <v>38</v>
      </c>
      <c r="V46" s="185">
        <v>1800</v>
      </c>
      <c r="W46" s="185">
        <v>0</v>
      </c>
      <c r="X46" s="278" t="s">
        <v>151</v>
      </c>
      <c r="Y46" s="279"/>
      <c r="Z46" s="185">
        <v>1800</v>
      </c>
      <c r="AA46" s="168" t="s">
        <v>41</v>
      </c>
      <c r="AB46" s="166"/>
    </row>
    <row r="47" spans="1:28" ht="15.75" customHeight="1" x14ac:dyDescent="0.25">
      <c r="A47" s="165">
        <v>42467</v>
      </c>
      <c r="B47" s="168"/>
      <c r="C47" s="168" t="s">
        <v>436</v>
      </c>
      <c r="D47" s="168" t="s">
        <v>367</v>
      </c>
      <c r="E47" s="168" t="s">
        <v>368</v>
      </c>
      <c r="F47" s="168"/>
      <c r="G47" s="168" t="s">
        <v>247</v>
      </c>
      <c r="H47" s="198" t="s">
        <v>437</v>
      </c>
      <c r="I47" s="165">
        <v>42467</v>
      </c>
      <c r="J47" s="168" t="s">
        <v>30</v>
      </c>
      <c r="K47" s="168" t="s">
        <v>30</v>
      </c>
      <c r="L47" s="168"/>
      <c r="M47" s="168" t="s">
        <v>192</v>
      </c>
      <c r="N47" s="168" t="s">
        <v>370</v>
      </c>
      <c r="O47" s="168" t="s">
        <v>192</v>
      </c>
      <c r="P47" s="168" t="s">
        <v>265</v>
      </c>
      <c r="Q47" s="168"/>
      <c r="R47" s="168"/>
      <c r="S47" s="184">
        <v>42489</v>
      </c>
      <c r="T47" s="185">
        <v>2000</v>
      </c>
      <c r="U47" s="185" t="s">
        <v>258</v>
      </c>
      <c r="V47" s="185">
        <v>1668.4</v>
      </c>
      <c r="W47" s="185">
        <v>0</v>
      </c>
      <c r="X47" s="278" t="s">
        <v>149</v>
      </c>
      <c r="Y47" s="279"/>
      <c r="Z47" s="185">
        <v>1668.4</v>
      </c>
      <c r="AA47" s="168" t="s">
        <v>41</v>
      </c>
      <c r="AB47" s="166"/>
    </row>
    <row r="48" spans="1:28" ht="15.75" customHeight="1" x14ac:dyDescent="0.25">
      <c r="A48" s="165">
        <v>42473</v>
      </c>
      <c r="B48" s="168"/>
      <c r="C48" s="168" t="s">
        <v>438</v>
      </c>
      <c r="D48" s="168" t="s">
        <v>439</v>
      </c>
      <c r="E48" s="168" t="s">
        <v>440</v>
      </c>
      <c r="F48" s="168"/>
      <c r="G48" s="168" t="s">
        <v>247</v>
      </c>
      <c r="H48" s="168" t="s">
        <v>441</v>
      </c>
      <c r="I48" s="165">
        <v>42683</v>
      </c>
      <c r="J48" s="168" t="s">
        <v>30</v>
      </c>
      <c r="K48" s="168"/>
      <c r="L48" s="168"/>
      <c r="M48" s="168" t="s">
        <v>192</v>
      </c>
      <c r="N48" s="166" t="s">
        <v>442</v>
      </c>
      <c r="O48" s="168"/>
      <c r="P48" s="166" t="s">
        <v>443</v>
      </c>
      <c r="Q48" s="168"/>
      <c r="R48" s="168"/>
      <c r="S48" s="184">
        <v>42515</v>
      </c>
      <c r="T48" s="185">
        <v>1360</v>
      </c>
      <c r="U48" s="166" t="s">
        <v>38</v>
      </c>
      <c r="V48" s="185">
        <v>1632</v>
      </c>
      <c r="W48" s="185">
        <v>0</v>
      </c>
      <c r="X48" s="278" t="s">
        <v>35</v>
      </c>
      <c r="Y48" s="279"/>
      <c r="Z48" s="185">
        <v>1632</v>
      </c>
      <c r="AA48" s="168" t="s">
        <v>41</v>
      </c>
      <c r="AB48" s="166"/>
    </row>
    <row r="49" spans="1:28" ht="15.75" customHeight="1" x14ac:dyDescent="0.25">
      <c r="A49" s="165">
        <v>42473</v>
      </c>
      <c r="B49" s="191"/>
      <c r="C49" s="168" t="s">
        <v>444</v>
      </c>
      <c r="D49" s="168" t="s">
        <v>445</v>
      </c>
      <c r="E49" s="168" t="s">
        <v>446</v>
      </c>
      <c r="F49" s="191"/>
      <c r="G49" s="169" t="s">
        <v>263</v>
      </c>
      <c r="H49" s="169" t="s">
        <v>447</v>
      </c>
      <c r="I49" s="193">
        <v>42480</v>
      </c>
      <c r="J49" s="168" t="s">
        <v>30</v>
      </c>
      <c r="K49" s="168" t="s">
        <v>30</v>
      </c>
      <c r="L49" s="168"/>
      <c r="M49" s="168" t="s">
        <v>32</v>
      </c>
      <c r="N49" s="191" t="s">
        <v>448</v>
      </c>
      <c r="O49" s="168" t="s">
        <v>32</v>
      </c>
      <c r="P49" s="168" t="s">
        <v>449</v>
      </c>
      <c r="Q49" s="191"/>
      <c r="R49" s="168"/>
      <c r="S49" s="184">
        <v>42683</v>
      </c>
      <c r="T49" s="185">
        <v>1710</v>
      </c>
      <c r="U49" s="185" t="s">
        <v>34</v>
      </c>
      <c r="V49" s="185">
        <v>1787.77</v>
      </c>
      <c r="W49" s="185">
        <v>0</v>
      </c>
      <c r="X49" s="278" t="s">
        <v>35</v>
      </c>
      <c r="Y49" s="279"/>
      <c r="Z49" s="201">
        <v>1787.77</v>
      </c>
      <c r="AA49" s="168" t="s">
        <v>41</v>
      </c>
      <c r="AB49" s="166"/>
    </row>
    <row r="50" spans="1:28" ht="15.75" customHeight="1" x14ac:dyDescent="0.25">
      <c r="A50" s="165">
        <v>42475</v>
      </c>
      <c r="B50" s="168"/>
      <c r="C50" s="168" t="s">
        <v>450</v>
      </c>
      <c r="D50" s="168" t="s">
        <v>451</v>
      </c>
      <c r="E50" s="168" t="s">
        <v>452</v>
      </c>
      <c r="F50" s="168"/>
      <c r="G50" s="168" t="s">
        <v>247</v>
      </c>
      <c r="H50" s="168" t="s">
        <v>453</v>
      </c>
      <c r="I50" s="165">
        <v>42507</v>
      </c>
      <c r="J50" s="168" t="s">
        <v>30</v>
      </c>
      <c r="K50" s="168"/>
      <c r="L50" s="168"/>
      <c r="M50" s="168" t="s">
        <v>32</v>
      </c>
      <c r="N50" s="168" t="s">
        <v>454</v>
      </c>
      <c r="O50" s="168"/>
      <c r="P50" s="168"/>
      <c r="Q50" s="168"/>
      <c r="R50" s="168"/>
      <c r="S50" s="184">
        <v>42499</v>
      </c>
      <c r="T50" s="185">
        <v>1875</v>
      </c>
      <c r="U50" s="185" t="s">
        <v>38</v>
      </c>
      <c r="V50" s="185">
        <v>2250</v>
      </c>
      <c r="W50" s="185">
        <v>0</v>
      </c>
      <c r="X50" s="278" t="s">
        <v>35</v>
      </c>
      <c r="Y50" s="279"/>
      <c r="Z50" s="185">
        <v>2250</v>
      </c>
      <c r="AA50" s="168" t="s">
        <v>41</v>
      </c>
      <c r="AB50" s="166"/>
    </row>
    <row r="51" spans="1:28" ht="15.75" customHeight="1" x14ac:dyDescent="0.25">
      <c r="A51" s="165">
        <v>42650</v>
      </c>
      <c r="B51" s="168"/>
      <c r="C51" s="168" t="s">
        <v>455</v>
      </c>
      <c r="D51" s="168" t="s">
        <v>456</v>
      </c>
      <c r="E51" s="168" t="s">
        <v>457</v>
      </c>
      <c r="F51" s="168"/>
      <c r="G51" s="168" t="s">
        <v>263</v>
      </c>
      <c r="H51" s="168" t="s">
        <v>458</v>
      </c>
      <c r="I51" s="165">
        <v>42706</v>
      </c>
      <c r="J51" s="168" t="s">
        <v>30</v>
      </c>
      <c r="K51" s="168"/>
      <c r="L51" s="168"/>
      <c r="M51" s="168" t="s">
        <v>190</v>
      </c>
      <c r="N51" s="168" t="s">
        <v>459</v>
      </c>
      <c r="O51" s="168"/>
      <c r="P51" s="168"/>
      <c r="Q51" s="168"/>
      <c r="R51" s="168"/>
      <c r="S51" s="184">
        <v>42740</v>
      </c>
      <c r="T51" s="185">
        <v>1214.5</v>
      </c>
      <c r="U51" s="185" t="s">
        <v>38</v>
      </c>
      <c r="V51" s="185">
        <v>1457.4</v>
      </c>
      <c r="W51" s="185">
        <v>0</v>
      </c>
      <c r="X51" s="278" t="s">
        <v>35</v>
      </c>
      <c r="Y51" s="279"/>
      <c r="Z51" s="185">
        <v>1457.4</v>
      </c>
      <c r="AA51" s="168" t="s">
        <v>41</v>
      </c>
      <c r="AB51" s="166"/>
    </row>
    <row r="52" spans="1:28" ht="15.75" customHeight="1" x14ac:dyDescent="0.25">
      <c r="A52" s="165">
        <v>42461</v>
      </c>
      <c r="B52" s="168"/>
      <c r="C52" s="168" t="s">
        <v>460</v>
      </c>
      <c r="D52" s="168" t="s">
        <v>380</v>
      </c>
      <c r="E52" s="168" t="s">
        <v>461</v>
      </c>
      <c r="F52" s="168"/>
      <c r="G52" s="168" t="s">
        <v>263</v>
      </c>
      <c r="H52" s="168" t="s">
        <v>462</v>
      </c>
      <c r="I52" s="165">
        <v>42464</v>
      </c>
      <c r="J52" s="168" t="s">
        <v>30</v>
      </c>
      <c r="K52" s="168"/>
      <c r="L52" s="168"/>
      <c r="M52" s="168"/>
      <c r="N52" s="168"/>
      <c r="O52" s="168"/>
      <c r="P52" s="168"/>
      <c r="Q52" s="168"/>
      <c r="R52" s="168"/>
      <c r="S52" s="184">
        <v>42501</v>
      </c>
      <c r="T52" s="185">
        <v>820</v>
      </c>
      <c r="U52" s="185" t="s">
        <v>38</v>
      </c>
      <c r="V52" s="185">
        <v>984</v>
      </c>
      <c r="W52" s="185">
        <v>0</v>
      </c>
      <c r="X52" s="278" t="s">
        <v>35</v>
      </c>
      <c r="Y52" s="279"/>
      <c r="Z52" s="185">
        <v>984</v>
      </c>
      <c r="AA52" s="168" t="s">
        <v>1385</v>
      </c>
      <c r="AB52" s="166" t="s">
        <v>1403</v>
      </c>
    </row>
    <row r="53" spans="1:28" ht="15.75" customHeight="1" x14ac:dyDescent="0.25">
      <c r="A53" s="165">
        <v>42449</v>
      </c>
      <c r="B53" s="168"/>
      <c r="C53" s="168" t="s">
        <v>463</v>
      </c>
      <c r="D53" s="168" t="s">
        <v>399</v>
      </c>
      <c r="E53" s="168" t="s">
        <v>464</v>
      </c>
      <c r="F53" s="168"/>
      <c r="G53" s="168" t="s">
        <v>247</v>
      </c>
      <c r="H53" s="168" t="s">
        <v>465</v>
      </c>
      <c r="I53" s="165">
        <v>42458</v>
      </c>
      <c r="J53" s="168" t="s">
        <v>30</v>
      </c>
      <c r="K53" s="168"/>
      <c r="L53" s="168"/>
      <c r="M53" s="168" t="s">
        <v>192</v>
      </c>
      <c r="N53" s="168" t="s">
        <v>466</v>
      </c>
      <c r="O53" s="168"/>
      <c r="P53" s="168"/>
      <c r="Q53" s="168"/>
      <c r="R53" s="168"/>
      <c r="S53" s="184">
        <v>42510</v>
      </c>
      <c r="T53" s="185">
        <v>700</v>
      </c>
      <c r="U53" s="185" t="s">
        <v>258</v>
      </c>
      <c r="V53" s="185">
        <v>583.94000000000005</v>
      </c>
      <c r="W53" s="185">
        <v>0</v>
      </c>
      <c r="X53" s="278" t="s">
        <v>35</v>
      </c>
      <c r="Y53" s="279"/>
      <c r="Z53" s="185">
        <v>583.94000000000005</v>
      </c>
      <c r="AA53" s="168" t="s">
        <v>399</v>
      </c>
      <c r="AB53" s="166"/>
    </row>
    <row r="54" spans="1:28" ht="15.75" customHeight="1" x14ac:dyDescent="0.25">
      <c r="A54" s="165">
        <v>42480</v>
      </c>
      <c r="B54" s="168"/>
      <c r="C54" s="168" t="s">
        <v>467</v>
      </c>
      <c r="D54" s="168" t="s">
        <v>285</v>
      </c>
      <c r="E54" s="168" t="s">
        <v>468</v>
      </c>
      <c r="F54" s="168"/>
      <c r="G54" s="168" t="s">
        <v>247</v>
      </c>
      <c r="H54" s="168" t="s">
        <v>469</v>
      </c>
      <c r="I54" s="165">
        <v>42755</v>
      </c>
      <c r="J54" s="168" t="s">
        <v>30</v>
      </c>
      <c r="K54" s="168"/>
      <c r="L54" s="168"/>
      <c r="M54" s="168" t="s">
        <v>214</v>
      </c>
      <c r="N54" s="168" t="s">
        <v>470</v>
      </c>
      <c r="O54" s="168"/>
      <c r="P54" s="168"/>
      <c r="Q54" s="168"/>
      <c r="R54" s="168"/>
      <c r="S54" s="184">
        <v>42508</v>
      </c>
      <c r="T54" s="185">
        <v>1740.45</v>
      </c>
      <c r="U54" s="185" t="s">
        <v>34</v>
      </c>
      <c r="V54" s="185">
        <v>1651.93</v>
      </c>
      <c r="W54" s="185">
        <v>0</v>
      </c>
      <c r="X54" s="278" t="s">
        <v>35</v>
      </c>
      <c r="Y54" s="279"/>
      <c r="Z54" s="185">
        <v>1651.93</v>
      </c>
      <c r="AA54" s="168" t="s">
        <v>41</v>
      </c>
      <c r="AB54" s="166"/>
    </row>
    <row r="55" spans="1:28" ht="15.75" customHeight="1" x14ac:dyDescent="0.25">
      <c r="A55" s="165">
        <v>42480</v>
      </c>
      <c r="B55" s="168">
        <v>27106634</v>
      </c>
      <c r="C55" s="168" t="s">
        <v>471</v>
      </c>
      <c r="D55" s="168" t="s">
        <v>251</v>
      </c>
      <c r="E55" s="168" t="s">
        <v>472</v>
      </c>
      <c r="F55" s="168"/>
      <c r="G55" s="168" t="s">
        <v>247</v>
      </c>
      <c r="H55" s="168" t="s">
        <v>473</v>
      </c>
      <c r="I55" s="165">
        <v>42523</v>
      </c>
      <c r="J55" s="168" t="s">
        <v>30</v>
      </c>
      <c r="K55" s="168"/>
      <c r="L55" s="168"/>
      <c r="M55" s="168" t="s">
        <v>188</v>
      </c>
      <c r="N55" s="168" t="s">
        <v>474</v>
      </c>
      <c r="O55" s="168"/>
      <c r="P55" s="168"/>
      <c r="Q55" s="168"/>
      <c r="R55" s="168"/>
      <c r="S55" s="184">
        <v>42494</v>
      </c>
      <c r="T55" s="185">
        <v>1500</v>
      </c>
      <c r="U55" s="185" t="s">
        <v>38</v>
      </c>
      <c r="V55" s="185">
        <v>1800</v>
      </c>
      <c r="W55" s="185">
        <v>0</v>
      </c>
      <c r="X55" s="278" t="s">
        <v>154</v>
      </c>
      <c r="Y55" s="279"/>
      <c r="Z55" s="185">
        <v>1800</v>
      </c>
      <c r="AA55" s="168" t="s">
        <v>41</v>
      </c>
      <c r="AB55" s="166"/>
    </row>
    <row r="56" spans="1:28" ht="15.75" customHeight="1" x14ac:dyDescent="0.25">
      <c r="A56" s="165">
        <v>42405</v>
      </c>
      <c r="B56" s="168"/>
      <c r="C56" s="168" t="s">
        <v>475</v>
      </c>
      <c r="D56" s="168" t="s">
        <v>476</v>
      </c>
      <c r="E56" s="168" t="s">
        <v>477</v>
      </c>
      <c r="F56" s="168"/>
      <c r="G56" s="168" t="s">
        <v>247</v>
      </c>
      <c r="H56" s="168" t="s">
        <v>478</v>
      </c>
      <c r="I56" s="165">
        <v>42445</v>
      </c>
      <c r="J56" s="168" t="s">
        <v>30</v>
      </c>
      <c r="K56" s="168" t="s">
        <v>30</v>
      </c>
      <c r="L56" s="168" t="s">
        <v>30</v>
      </c>
      <c r="M56" s="168" t="s">
        <v>192</v>
      </c>
      <c r="N56" s="168" t="s">
        <v>265</v>
      </c>
      <c r="O56" s="168" t="s">
        <v>192</v>
      </c>
      <c r="P56" s="168" t="s">
        <v>479</v>
      </c>
      <c r="Q56" s="168" t="s">
        <v>192</v>
      </c>
      <c r="R56" s="168" t="s">
        <v>480</v>
      </c>
      <c r="S56" s="184">
        <v>42523</v>
      </c>
      <c r="T56" s="185">
        <v>2698</v>
      </c>
      <c r="U56" s="185" t="s">
        <v>258</v>
      </c>
      <c r="V56" s="185">
        <v>2304.86</v>
      </c>
      <c r="W56" s="185">
        <v>0</v>
      </c>
      <c r="X56" s="278" t="s">
        <v>35</v>
      </c>
      <c r="Y56" s="279"/>
      <c r="Z56" s="185">
        <v>2304.86</v>
      </c>
      <c r="AA56" s="168" t="s">
        <v>41</v>
      </c>
      <c r="AB56" s="166"/>
    </row>
    <row r="57" spans="1:28" ht="15.75" customHeight="1" x14ac:dyDescent="0.25">
      <c r="A57" s="165">
        <v>42482</v>
      </c>
      <c r="B57" s="168"/>
      <c r="C57" s="168" t="s">
        <v>481</v>
      </c>
      <c r="D57" s="168" t="s">
        <v>285</v>
      </c>
      <c r="E57" s="168" t="s">
        <v>482</v>
      </c>
      <c r="F57" s="168"/>
      <c r="G57" s="168" t="s">
        <v>247</v>
      </c>
      <c r="H57" s="168" t="s">
        <v>483</v>
      </c>
      <c r="I57" s="165">
        <v>42486</v>
      </c>
      <c r="J57" s="168" t="s">
        <v>30</v>
      </c>
      <c r="K57" s="168"/>
      <c r="L57" s="168"/>
      <c r="M57" s="168" t="s">
        <v>192</v>
      </c>
      <c r="N57" s="168" t="s">
        <v>480</v>
      </c>
      <c r="O57" s="168"/>
      <c r="P57" s="168"/>
      <c r="Q57" s="168"/>
      <c r="R57" s="168"/>
      <c r="S57" s="184">
        <v>42508</v>
      </c>
      <c r="T57" s="185">
        <v>3213.14</v>
      </c>
      <c r="U57" s="185" t="s">
        <v>34</v>
      </c>
      <c r="V57" s="185">
        <v>3049.73</v>
      </c>
      <c r="W57" s="185">
        <v>0</v>
      </c>
      <c r="X57" s="278" t="s">
        <v>35</v>
      </c>
      <c r="Y57" s="279"/>
      <c r="Z57" s="185">
        <v>3049.73</v>
      </c>
      <c r="AA57" s="168" t="s">
        <v>41</v>
      </c>
      <c r="AB57" s="166"/>
    </row>
    <row r="58" spans="1:28" ht="15.75" customHeight="1" x14ac:dyDescent="0.25">
      <c r="A58" s="165">
        <v>42485</v>
      </c>
      <c r="B58" s="168"/>
      <c r="C58" s="168" t="s">
        <v>484</v>
      </c>
      <c r="D58" s="168" t="s">
        <v>399</v>
      </c>
      <c r="E58" s="168" t="s">
        <v>485</v>
      </c>
      <c r="F58" s="168"/>
      <c r="G58" s="168" t="s">
        <v>247</v>
      </c>
      <c r="H58" s="168" t="s">
        <v>486</v>
      </c>
      <c r="I58" s="165">
        <v>42491</v>
      </c>
      <c r="J58" s="168" t="s">
        <v>30</v>
      </c>
      <c r="K58" s="168" t="s">
        <v>30</v>
      </c>
      <c r="L58" s="168"/>
      <c r="M58" s="168" t="s">
        <v>192</v>
      </c>
      <c r="N58" s="166" t="s">
        <v>402</v>
      </c>
      <c r="O58" s="168" t="s">
        <v>192</v>
      </c>
      <c r="P58" s="166" t="s">
        <v>403</v>
      </c>
      <c r="Q58" s="168"/>
      <c r="R58" s="168"/>
      <c r="S58" s="184">
        <v>42495</v>
      </c>
      <c r="T58" s="185">
        <v>1487.5</v>
      </c>
      <c r="U58" s="185" t="s">
        <v>258</v>
      </c>
      <c r="V58" s="185">
        <v>1240.8800000000001</v>
      </c>
      <c r="W58" s="185">
        <v>0</v>
      </c>
      <c r="X58" s="278" t="s">
        <v>35</v>
      </c>
      <c r="Y58" s="279"/>
      <c r="Z58" s="185">
        <v>1240.8800000000001</v>
      </c>
      <c r="AA58" s="168" t="s">
        <v>41</v>
      </c>
      <c r="AB58" s="166"/>
    </row>
    <row r="59" spans="1:28" ht="15.75" customHeight="1" x14ac:dyDescent="0.25">
      <c r="A59" s="165">
        <v>42481</v>
      </c>
      <c r="B59" s="168">
        <v>27101406</v>
      </c>
      <c r="C59" s="168" t="s">
        <v>487</v>
      </c>
      <c r="D59" s="168" t="s">
        <v>488</v>
      </c>
      <c r="E59" s="168" t="s">
        <v>489</v>
      </c>
      <c r="F59" s="168"/>
      <c r="G59" s="168" t="s">
        <v>263</v>
      </c>
      <c r="H59" s="168" t="s">
        <v>490</v>
      </c>
      <c r="I59" s="184">
        <v>42481</v>
      </c>
      <c r="J59" s="168" t="s">
        <v>30</v>
      </c>
      <c r="K59" s="168"/>
      <c r="L59" s="168"/>
      <c r="M59" s="168" t="s">
        <v>188</v>
      </c>
      <c r="N59" s="166" t="s">
        <v>491</v>
      </c>
      <c r="O59" s="168"/>
      <c r="P59" s="168"/>
      <c r="Q59" s="168"/>
      <c r="R59" s="168"/>
      <c r="S59" s="184">
        <v>42495</v>
      </c>
      <c r="T59" s="185">
        <v>1495</v>
      </c>
      <c r="U59" s="185" t="s">
        <v>258</v>
      </c>
      <c r="V59" s="185">
        <v>1247.1300000000001</v>
      </c>
      <c r="W59" s="185">
        <v>0</v>
      </c>
      <c r="X59" s="278" t="s">
        <v>35</v>
      </c>
      <c r="Y59" s="279"/>
      <c r="Z59" s="185">
        <v>1247.1300000000001</v>
      </c>
      <c r="AA59" s="168" t="s">
        <v>41</v>
      </c>
      <c r="AB59" s="166"/>
    </row>
    <row r="60" spans="1:28" ht="15.75" customHeight="1" x14ac:dyDescent="0.25">
      <c r="A60" s="165">
        <v>42487</v>
      </c>
      <c r="B60" s="168"/>
      <c r="C60" s="168" t="s">
        <v>492</v>
      </c>
      <c r="D60" s="168" t="s">
        <v>285</v>
      </c>
      <c r="E60" s="168" t="s">
        <v>493</v>
      </c>
      <c r="F60" s="168"/>
      <c r="G60" s="168" t="s">
        <v>247</v>
      </c>
      <c r="H60" s="168" t="s">
        <v>494</v>
      </c>
      <c r="I60" s="165">
        <v>42491</v>
      </c>
      <c r="J60" s="168" t="s">
        <v>30</v>
      </c>
      <c r="K60" s="168"/>
      <c r="L60" s="168"/>
      <c r="M60" s="168" t="s">
        <v>32</v>
      </c>
      <c r="N60" s="168" t="s">
        <v>495</v>
      </c>
      <c r="O60" s="168"/>
      <c r="P60" s="168"/>
      <c r="Q60" s="168"/>
      <c r="R60" s="168"/>
      <c r="S60" s="184">
        <v>42508</v>
      </c>
      <c r="T60" s="185">
        <v>2454.4899999999998</v>
      </c>
      <c r="U60" s="185" t="s">
        <v>34</v>
      </c>
      <c r="V60" s="185">
        <v>2329.66</v>
      </c>
      <c r="W60" s="185">
        <v>0</v>
      </c>
      <c r="X60" s="278" t="s">
        <v>35</v>
      </c>
      <c r="Y60" s="279"/>
      <c r="Z60" s="185">
        <v>2329.66</v>
      </c>
      <c r="AA60" s="168" t="s">
        <v>41</v>
      </c>
      <c r="AB60" s="166"/>
    </row>
    <row r="61" spans="1:28" ht="15.75" customHeight="1" x14ac:dyDescent="0.25">
      <c r="A61" s="165">
        <v>42487</v>
      </c>
      <c r="B61" s="168">
        <v>27128094</v>
      </c>
      <c r="C61" s="165" t="s">
        <v>496</v>
      </c>
      <c r="D61" s="168" t="s">
        <v>488</v>
      </c>
      <c r="E61" s="168" t="s">
        <v>489</v>
      </c>
      <c r="F61" s="168"/>
      <c r="G61" s="168" t="s">
        <v>263</v>
      </c>
      <c r="H61" s="168" t="s">
        <v>497</v>
      </c>
      <c r="I61" s="165">
        <v>42489</v>
      </c>
      <c r="J61" s="168" t="s">
        <v>30</v>
      </c>
      <c r="K61" s="168" t="s">
        <v>31</v>
      </c>
      <c r="L61" s="168"/>
      <c r="M61" s="168" t="s">
        <v>188</v>
      </c>
      <c r="N61" s="168" t="s">
        <v>498</v>
      </c>
      <c r="O61" s="168" t="s">
        <v>180</v>
      </c>
      <c r="P61" s="168">
        <v>20665</v>
      </c>
      <c r="Q61" s="168"/>
      <c r="R61" s="168"/>
      <c r="S61" s="184">
        <v>42510</v>
      </c>
      <c r="T61" s="370">
        <v>1495</v>
      </c>
      <c r="U61" s="185" t="s">
        <v>258</v>
      </c>
      <c r="V61" s="185">
        <v>1247.1400000000001</v>
      </c>
      <c r="W61" s="185">
        <v>0</v>
      </c>
      <c r="X61" s="278" t="s">
        <v>35</v>
      </c>
      <c r="Y61" s="279"/>
      <c r="Z61" s="185">
        <v>623.57000000000005</v>
      </c>
      <c r="AA61" s="168" t="s">
        <v>41</v>
      </c>
      <c r="AB61" s="166"/>
    </row>
    <row r="62" spans="1:28" ht="15.75" customHeight="1" x14ac:dyDescent="0.25">
      <c r="A62" s="165">
        <v>42493</v>
      </c>
      <c r="B62" s="168"/>
      <c r="C62" s="168" t="s">
        <v>499</v>
      </c>
      <c r="D62" s="168" t="s">
        <v>399</v>
      </c>
      <c r="E62" s="168" t="s">
        <v>400</v>
      </c>
      <c r="F62" s="168"/>
      <c r="G62" s="168" t="s">
        <v>263</v>
      </c>
      <c r="H62" s="299" t="s">
        <v>500</v>
      </c>
      <c r="I62" s="165">
        <v>42495</v>
      </c>
      <c r="J62" s="168" t="s">
        <v>30</v>
      </c>
      <c r="K62" s="168" t="s">
        <v>30</v>
      </c>
      <c r="L62" s="168"/>
      <c r="M62" s="168" t="s">
        <v>192</v>
      </c>
      <c r="N62" s="166" t="s">
        <v>402</v>
      </c>
      <c r="O62" s="168" t="s">
        <v>192</v>
      </c>
      <c r="P62" s="166" t="s">
        <v>403</v>
      </c>
      <c r="Q62" s="168"/>
      <c r="R62" s="168"/>
      <c r="S62" s="184">
        <v>42523</v>
      </c>
      <c r="T62" s="185">
        <v>1487.5</v>
      </c>
      <c r="U62" s="185" t="s">
        <v>258</v>
      </c>
      <c r="V62" s="185">
        <v>1205.5899999999999</v>
      </c>
      <c r="W62" s="185">
        <v>0</v>
      </c>
      <c r="X62" s="278" t="s">
        <v>35</v>
      </c>
      <c r="Y62" s="279"/>
      <c r="Z62" s="185">
        <v>1205.5899999999999</v>
      </c>
      <c r="AA62" s="168" t="s">
        <v>399</v>
      </c>
      <c r="AB62" s="166"/>
    </row>
    <row r="63" spans="1:28" ht="15.75" customHeight="1" x14ac:dyDescent="0.25">
      <c r="A63" s="165">
        <v>42494</v>
      </c>
      <c r="B63" s="168"/>
      <c r="C63" s="168" t="s">
        <v>501</v>
      </c>
      <c r="D63" s="168" t="s">
        <v>251</v>
      </c>
      <c r="E63" s="168" t="s">
        <v>502</v>
      </c>
      <c r="F63" s="168"/>
      <c r="G63" s="168" t="s">
        <v>247</v>
      </c>
      <c r="H63" s="194" t="s">
        <v>503</v>
      </c>
      <c r="I63" s="165">
        <v>42544</v>
      </c>
      <c r="J63" s="168" t="s">
        <v>30</v>
      </c>
      <c r="K63" s="168"/>
      <c r="L63" s="168"/>
      <c r="M63" s="168" t="s">
        <v>32</v>
      </c>
      <c r="N63" s="168" t="s">
        <v>504</v>
      </c>
      <c r="O63" s="168"/>
      <c r="P63" s="168"/>
      <c r="Q63" s="168"/>
      <c r="R63" s="168"/>
      <c r="S63" s="184">
        <v>42495</v>
      </c>
      <c r="T63" s="185">
        <v>1500</v>
      </c>
      <c r="U63" s="185" t="s">
        <v>38</v>
      </c>
      <c r="V63" s="185">
        <v>1800</v>
      </c>
      <c r="W63" s="185">
        <v>0</v>
      </c>
      <c r="X63" s="278" t="s">
        <v>151</v>
      </c>
      <c r="Y63" s="279"/>
      <c r="Z63" s="185">
        <v>1800</v>
      </c>
      <c r="AA63" s="168" t="s">
        <v>41</v>
      </c>
      <c r="AB63" s="166"/>
    </row>
    <row r="64" spans="1:28" ht="15.75" customHeight="1" x14ac:dyDescent="0.25">
      <c r="A64" s="165">
        <v>42495</v>
      </c>
      <c r="B64" s="168"/>
      <c r="C64" s="168" t="s">
        <v>505</v>
      </c>
      <c r="D64" s="168" t="s">
        <v>399</v>
      </c>
      <c r="E64" s="168" t="s">
        <v>400</v>
      </c>
      <c r="F64" s="168"/>
      <c r="G64" s="168" t="s">
        <v>263</v>
      </c>
      <c r="H64" s="368" t="s">
        <v>506</v>
      </c>
      <c r="I64" s="165">
        <v>42501</v>
      </c>
      <c r="J64" s="168" t="s">
        <v>30</v>
      </c>
      <c r="K64" s="168"/>
      <c r="L64" s="168"/>
      <c r="M64" s="168" t="s">
        <v>192</v>
      </c>
      <c r="N64" s="166" t="s">
        <v>402</v>
      </c>
      <c r="O64" s="168" t="s">
        <v>192</v>
      </c>
      <c r="P64" s="166" t="s">
        <v>403</v>
      </c>
      <c r="Q64" s="168"/>
      <c r="R64" s="168"/>
      <c r="S64" s="184">
        <v>42523</v>
      </c>
      <c r="T64" s="185">
        <v>1487.5</v>
      </c>
      <c r="U64" s="185" t="s">
        <v>258</v>
      </c>
      <c r="V64" s="185">
        <v>1205.5899999999999</v>
      </c>
      <c r="W64" s="185">
        <v>0</v>
      </c>
      <c r="X64" s="278" t="s">
        <v>35</v>
      </c>
      <c r="Y64" s="279"/>
      <c r="Z64" s="185">
        <v>1205.5899999999999</v>
      </c>
      <c r="AA64" s="168" t="s">
        <v>399</v>
      </c>
      <c r="AB64" s="166"/>
    </row>
    <row r="65" spans="1:28" ht="15.75" customHeight="1" x14ac:dyDescent="0.25">
      <c r="A65" s="165">
        <v>42499</v>
      </c>
      <c r="B65" s="168"/>
      <c r="C65" s="168" t="s">
        <v>507</v>
      </c>
      <c r="D65" s="168" t="s">
        <v>290</v>
      </c>
      <c r="E65" s="168" t="s">
        <v>291</v>
      </c>
      <c r="F65" s="168"/>
      <c r="G65" s="168" t="s">
        <v>247</v>
      </c>
      <c r="H65" s="166" t="s">
        <v>508</v>
      </c>
      <c r="I65" s="165">
        <v>42540</v>
      </c>
      <c r="J65" s="168" t="s">
        <v>30</v>
      </c>
      <c r="K65" s="168"/>
      <c r="L65" s="168"/>
      <c r="M65" s="168" t="s">
        <v>214</v>
      </c>
      <c r="N65" s="168" t="s">
        <v>509</v>
      </c>
      <c r="O65" s="168"/>
      <c r="P65" s="168"/>
      <c r="Q65" s="168"/>
      <c r="R65" s="168"/>
      <c r="S65" s="184">
        <v>42545</v>
      </c>
      <c r="T65" s="185">
        <v>1000</v>
      </c>
      <c r="U65" s="185" t="s">
        <v>38</v>
      </c>
      <c r="V65" s="185">
        <v>1200</v>
      </c>
      <c r="W65" s="185">
        <v>0</v>
      </c>
      <c r="X65" s="278" t="s">
        <v>35</v>
      </c>
      <c r="Y65" s="279"/>
      <c r="Z65" s="185">
        <v>1212.5</v>
      </c>
      <c r="AA65" s="168" t="s">
        <v>41</v>
      </c>
      <c r="AB65" s="166" t="s">
        <v>1382</v>
      </c>
    </row>
    <row r="66" spans="1:28" ht="15.75" customHeight="1" x14ac:dyDescent="0.25">
      <c r="A66" s="165">
        <v>42500</v>
      </c>
      <c r="B66" s="168"/>
      <c r="C66" s="168" t="s">
        <v>510</v>
      </c>
      <c r="D66" s="168" t="s">
        <v>295</v>
      </c>
      <c r="E66" s="168" t="s">
        <v>511</v>
      </c>
      <c r="F66" s="168"/>
      <c r="G66" s="168" t="s">
        <v>247</v>
      </c>
      <c r="H66" s="166" t="s">
        <v>512</v>
      </c>
      <c r="I66" s="165">
        <v>42501</v>
      </c>
      <c r="J66" s="168" t="s">
        <v>30</v>
      </c>
      <c r="K66" s="168"/>
      <c r="L66" s="168"/>
      <c r="M66" s="168" t="s">
        <v>32</v>
      </c>
      <c r="N66" s="168" t="s">
        <v>513</v>
      </c>
      <c r="O66" s="168"/>
      <c r="P66" s="168"/>
      <c r="Q66" s="168"/>
      <c r="R66" s="168"/>
      <c r="S66" s="184">
        <v>42543</v>
      </c>
      <c r="T66" s="185">
        <v>1750</v>
      </c>
      <c r="U66" s="185" t="s">
        <v>38</v>
      </c>
      <c r="V66" s="185">
        <v>2100</v>
      </c>
      <c r="W66" s="185">
        <v>2808</v>
      </c>
      <c r="X66" s="278" t="s">
        <v>35</v>
      </c>
      <c r="Y66" s="279"/>
      <c r="Z66" s="185">
        <v>2100</v>
      </c>
      <c r="AA66" s="168" t="s">
        <v>41</v>
      </c>
      <c r="AB66" s="166"/>
    </row>
    <row r="67" spans="1:28" ht="15.75" customHeight="1" x14ac:dyDescent="0.25">
      <c r="A67" s="165">
        <v>42500</v>
      </c>
      <c r="B67" s="168"/>
      <c r="C67" s="168" t="s">
        <v>510</v>
      </c>
      <c r="D67" s="168" t="s">
        <v>295</v>
      </c>
      <c r="E67" s="199" t="s">
        <v>511</v>
      </c>
      <c r="F67" s="168"/>
      <c r="G67" s="168" t="s">
        <v>247</v>
      </c>
      <c r="H67" s="369" t="s">
        <v>512</v>
      </c>
      <c r="I67" s="165">
        <v>42501</v>
      </c>
      <c r="J67" s="168" t="s">
        <v>30</v>
      </c>
      <c r="K67" s="168"/>
      <c r="L67" s="191"/>
      <c r="M67" s="191" t="s">
        <v>32</v>
      </c>
      <c r="N67" s="169" t="s">
        <v>513</v>
      </c>
      <c r="O67" s="168"/>
      <c r="P67" s="168"/>
      <c r="Q67" s="168"/>
      <c r="R67" s="169"/>
      <c r="S67" s="200">
        <v>42683</v>
      </c>
      <c r="T67" s="201">
        <v>2340</v>
      </c>
      <c r="U67" s="185" t="s">
        <v>38</v>
      </c>
      <c r="V67" s="185">
        <v>2808</v>
      </c>
      <c r="W67" s="201">
        <v>2808</v>
      </c>
      <c r="X67" s="278" t="s">
        <v>35</v>
      </c>
      <c r="Y67" s="279"/>
      <c r="Z67" s="201">
        <v>2808</v>
      </c>
      <c r="AA67" s="169" t="s">
        <v>41</v>
      </c>
      <c r="AB67" s="283"/>
    </row>
    <row r="68" spans="1:28" ht="15.75" customHeight="1" x14ac:dyDescent="0.25">
      <c r="A68" s="165">
        <v>42500</v>
      </c>
      <c r="B68" s="168"/>
      <c r="C68" s="168" t="s">
        <v>514</v>
      </c>
      <c r="D68" s="168" t="s">
        <v>251</v>
      </c>
      <c r="E68" s="168" t="s">
        <v>515</v>
      </c>
      <c r="F68" s="168"/>
      <c r="G68" s="168" t="s">
        <v>247</v>
      </c>
      <c r="H68" s="202" t="s">
        <v>516</v>
      </c>
      <c r="I68" s="165">
        <v>42601</v>
      </c>
      <c r="J68" s="168" t="s">
        <v>30</v>
      </c>
      <c r="K68" s="168"/>
      <c r="L68" s="168"/>
      <c r="M68" s="168" t="s">
        <v>32</v>
      </c>
      <c r="N68" s="168" t="s">
        <v>517</v>
      </c>
      <c r="O68" s="168"/>
      <c r="P68" s="168"/>
      <c r="Q68" s="168"/>
      <c r="R68" s="168"/>
      <c r="S68" s="184">
        <v>42500</v>
      </c>
      <c r="T68" s="185">
        <v>2100</v>
      </c>
      <c r="U68" s="185" t="s">
        <v>38</v>
      </c>
      <c r="V68" s="185">
        <v>2520</v>
      </c>
      <c r="W68" s="185">
        <v>0</v>
      </c>
      <c r="X68" s="278" t="s">
        <v>151</v>
      </c>
      <c r="Y68" s="279"/>
      <c r="Z68" s="185">
        <v>2520</v>
      </c>
      <c r="AA68" s="168" t="s">
        <v>41</v>
      </c>
      <c r="AB68" s="283"/>
    </row>
    <row r="69" spans="1:28" ht="15.75" customHeight="1" x14ac:dyDescent="0.25">
      <c r="A69" s="165">
        <v>42500</v>
      </c>
      <c r="B69" s="168">
        <v>27206485</v>
      </c>
      <c r="C69" s="168" t="s">
        <v>518</v>
      </c>
      <c r="D69" s="168" t="s">
        <v>260</v>
      </c>
      <c r="E69" s="168" t="s">
        <v>519</v>
      </c>
      <c r="F69" s="168"/>
      <c r="G69" s="168" t="s">
        <v>263</v>
      </c>
      <c r="H69" s="300" t="s">
        <v>520</v>
      </c>
      <c r="I69" s="165">
        <v>42550</v>
      </c>
      <c r="J69" s="168" t="s">
        <v>30</v>
      </c>
      <c r="K69" s="168"/>
      <c r="L69" s="168"/>
      <c r="M69" s="168" t="s">
        <v>194</v>
      </c>
      <c r="N69" s="319" t="s">
        <v>521</v>
      </c>
      <c r="O69" s="168"/>
      <c r="P69" s="168"/>
      <c r="Q69" s="168"/>
      <c r="R69" s="168"/>
      <c r="S69" s="184">
        <v>42529</v>
      </c>
      <c r="T69" s="185">
        <v>1214.5</v>
      </c>
      <c r="U69" s="185" t="s">
        <v>38</v>
      </c>
      <c r="V69" s="185">
        <v>1457.4</v>
      </c>
      <c r="W69" s="185">
        <v>0</v>
      </c>
      <c r="X69" s="278" t="s">
        <v>154</v>
      </c>
      <c r="Y69" s="279"/>
      <c r="Z69" s="185">
        <v>1457.4</v>
      </c>
      <c r="AA69" s="168" t="s">
        <v>41</v>
      </c>
      <c r="AB69" s="283"/>
    </row>
    <row r="70" spans="1:28" ht="15.75" customHeight="1" x14ac:dyDescent="0.25">
      <c r="A70" s="165">
        <v>42500</v>
      </c>
      <c r="B70" s="168"/>
      <c r="C70" s="168" t="s">
        <v>522</v>
      </c>
      <c r="D70" s="168" t="s">
        <v>523</v>
      </c>
      <c r="E70" s="168" t="s">
        <v>524</v>
      </c>
      <c r="F70" s="168"/>
      <c r="G70" s="168" t="s">
        <v>247</v>
      </c>
      <c r="H70" s="202" t="s">
        <v>525</v>
      </c>
      <c r="I70" s="165">
        <v>42530</v>
      </c>
      <c r="J70" s="168" t="s">
        <v>30</v>
      </c>
      <c r="K70" s="168"/>
      <c r="L70" s="168"/>
      <c r="M70" s="168" t="s">
        <v>32</v>
      </c>
      <c r="N70" s="168" t="s">
        <v>526</v>
      </c>
      <c r="O70" s="168"/>
      <c r="P70" s="168"/>
      <c r="Q70" s="168"/>
      <c r="R70" s="168"/>
      <c r="S70" s="184">
        <v>42500</v>
      </c>
      <c r="T70" s="185">
        <v>1500</v>
      </c>
      <c r="U70" s="185" t="s">
        <v>38</v>
      </c>
      <c r="V70" s="185">
        <v>1800</v>
      </c>
      <c r="W70" s="185">
        <v>0</v>
      </c>
      <c r="X70" s="278" t="s">
        <v>151</v>
      </c>
      <c r="Y70" s="279"/>
      <c r="Z70" s="185">
        <v>1800</v>
      </c>
      <c r="AA70" s="168" t="s">
        <v>41</v>
      </c>
      <c r="AB70" s="166"/>
    </row>
    <row r="71" spans="1:28" ht="15.75" customHeight="1" x14ac:dyDescent="0.25">
      <c r="A71" s="165">
        <v>42500</v>
      </c>
      <c r="B71" s="168"/>
      <c r="C71" s="168" t="s">
        <v>527</v>
      </c>
      <c r="D71" s="168" t="s">
        <v>251</v>
      </c>
      <c r="E71" s="168" t="s">
        <v>528</v>
      </c>
      <c r="F71" s="168"/>
      <c r="G71" s="168" t="s">
        <v>247</v>
      </c>
      <c r="H71" s="168" t="s">
        <v>529</v>
      </c>
      <c r="I71" s="165">
        <v>42545</v>
      </c>
      <c r="J71" s="168" t="s">
        <v>30</v>
      </c>
      <c r="K71" s="168"/>
      <c r="L71" s="168"/>
      <c r="M71" s="168" t="s">
        <v>192</v>
      </c>
      <c r="N71" s="166" t="s">
        <v>530</v>
      </c>
      <c r="O71" s="168"/>
      <c r="P71" s="168"/>
      <c r="Q71" s="168"/>
      <c r="R71" s="168"/>
      <c r="S71" s="203">
        <v>42502</v>
      </c>
      <c r="T71" s="185">
        <v>1500</v>
      </c>
      <c r="U71" s="185" t="s">
        <v>38</v>
      </c>
      <c r="V71" s="185">
        <v>1800</v>
      </c>
      <c r="W71" s="185">
        <v>0</v>
      </c>
      <c r="X71" s="278" t="s">
        <v>151</v>
      </c>
      <c r="Y71" s="279"/>
      <c r="Z71" s="185">
        <v>1800</v>
      </c>
      <c r="AA71" s="168" t="s">
        <v>41</v>
      </c>
      <c r="AB71" s="166"/>
    </row>
    <row r="72" spans="1:28" ht="15.75" customHeight="1" x14ac:dyDescent="0.25">
      <c r="A72" s="165">
        <v>42491</v>
      </c>
      <c r="B72" s="168">
        <v>27190203</v>
      </c>
      <c r="C72" s="168" t="s">
        <v>531</v>
      </c>
      <c r="D72" s="168" t="s">
        <v>295</v>
      </c>
      <c r="E72" s="168" t="s">
        <v>532</v>
      </c>
      <c r="F72" s="168"/>
      <c r="G72" s="168" t="s">
        <v>263</v>
      </c>
      <c r="H72" s="168" t="s">
        <v>533</v>
      </c>
      <c r="I72" s="165">
        <v>42491</v>
      </c>
      <c r="J72" s="168" t="s">
        <v>30</v>
      </c>
      <c r="K72" s="168" t="s">
        <v>30</v>
      </c>
      <c r="L72" s="168"/>
      <c r="M72" s="168" t="s">
        <v>194</v>
      </c>
      <c r="N72" s="168" t="s">
        <v>534</v>
      </c>
      <c r="O72" s="168" t="s">
        <v>192</v>
      </c>
      <c r="P72" s="168" t="s">
        <v>535</v>
      </c>
      <c r="Q72" s="168"/>
      <c r="R72" s="168"/>
      <c r="S72" s="184">
        <v>42536</v>
      </c>
      <c r="T72" s="185">
        <v>1125</v>
      </c>
      <c r="U72" s="185" t="s">
        <v>38</v>
      </c>
      <c r="V72" s="185">
        <v>1350</v>
      </c>
      <c r="W72" s="185">
        <v>0</v>
      </c>
      <c r="X72" s="278" t="s">
        <v>35</v>
      </c>
      <c r="Y72" s="279"/>
      <c r="Z72" s="185">
        <v>1350</v>
      </c>
      <c r="AA72" s="168" t="s">
        <v>41</v>
      </c>
      <c r="AB72" s="166"/>
    </row>
    <row r="73" spans="1:28" ht="15.75" customHeight="1" x14ac:dyDescent="0.25">
      <c r="A73" s="165">
        <v>42467</v>
      </c>
      <c r="B73" s="168">
        <v>27060415</v>
      </c>
      <c r="C73" s="168" t="s">
        <v>536</v>
      </c>
      <c r="D73" s="168" t="s">
        <v>285</v>
      </c>
      <c r="E73" s="168" t="s">
        <v>537</v>
      </c>
      <c r="F73" s="168"/>
      <c r="G73" s="168" t="s">
        <v>247</v>
      </c>
      <c r="H73" s="168" t="s">
        <v>538</v>
      </c>
      <c r="I73" s="165">
        <v>42467</v>
      </c>
      <c r="J73" s="168" t="s">
        <v>30</v>
      </c>
      <c r="K73" s="168" t="s">
        <v>30</v>
      </c>
      <c r="L73" s="168"/>
      <c r="M73" s="168" t="s">
        <v>194</v>
      </c>
      <c r="N73" s="168" t="s">
        <v>539</v>
      </c>
      <c r="O73" s="168" t="s">
        <v>194</v>
      </c>
      <c r="P73" s="168" t="s">
        <v>540</v>
      </c>
      <c r="Q73" s="168"/>
      <c r="R73" s="168"/>
      <c r="S73" s="184">
        <v>42515</v>
      </c>
      <c r="T73" s="185">
        <v>2900.76</v>
      </c>
      <c r="U73" s="185" t="s">
        <v>38</v>
      </c>
      <c r="V73" s="185">
        <v>3480.91</v>
      </c>
      <c r="W73" s="185">
        <v>0</v>
      </c>
      <c r="X73" s="278" t="s">
        <v>35</v>
      </c>
      <c r="Y73" s="279"/>
      <c r="Z73" s="185">
        <v>2753.23</v>
      </c>
      <c r="AA73" s="168" t="s">
        <v>41</v>
      </c>
      <c r="AB73" s="283"/>
    </row>
    <row r="74" spans="1:28" ht="15.75" customHeight="1" x14ac:dyDescent="0.25">
      <c r="A74" s="165">
        <v>42506</v>
      </c>
      <c r="B74" s="168"/>
      <c r="C74" s="168" t="s">
        <v>541</v>
      </c>
      <c r="D74" s="168" t="s">
        <v>380</v>
      </c>
      <c r="E74" s="168" t="s">
        <v>381</v>
      </c>
      <c r="F74" s="168"/>
      <c r="G74" s="168" t="s">
        <v>263</v>
      </c>
      <c r="H74" s="166" t="s">
        <v>542</v>
      </c>
      <c r="I74" s="165">
        <v>42664</v>
      </c>
      <c r="J74" s="168" t="s">
        <v>30</v>
      </c>
      <c r="K74" s="168" t="s">
        <v>30</v>
      </c>
      <c r="L74" s="168"/>
      <c r="M74" s="168" t="s">
        <v>192</v>
      </c>
      <c r="N74" s="166" t="s">
        <v>543</v>
      </c>
      <c r="O74" s="168" t="s">
        <v>192</v>
      </c>
      <c r="P74" s="166" t="s">
        <v>544</v>
      </c>
      <c r="Q74" s="168"/>
      <c r="R74" s="168"/>
      <c r="S74" s="184">
        <v>42557</v>
      </c>
      <c r="T74" s="185">
        <v>2900</v>
      </c>
      <c r="U74" s="185" t="s">
        <v>38</v>
      </c>
      <c r="V74" s="185">
        <v>3480</v>
      </c>
      <c r="W74" s="185">
        <v>0</v>
      </c>
      <c r="X74" s="278" t="s">
        <v>35</v>
      </c>
      <c r="Y74" s="279"/>
      <c r="Z74" s="185">
        <v>3480</v>
      </c>
      <c r="AA74" s="168" t="s">
        <v>41</v>
      </c>
      <c r="AB74" s="283"/>
    </row>
    <row r="75" spans="1:28" ht="15.75" customHeight="1" x14ac:dyDescent="0.25">
      <c r="A75" s="165">
        <v>42509</v>
      </c>
      <c r="B75" s="168"/>
      <c r="C75" s="168" t="s">
        <v>545</v>
      </c>
      <c r="D75" s="168" t="s">
        <v>251</v>
      </c>
      <c r="E75" s="168" t="s">
        <v>546</v>
      </c>
      <c r="F75" s="168"/>
      <c r="G75" s="168" t="s">
        <v>247</v>
      </c>
      <c r="H75" s="168" t="s">
        <v>547</v>
      </c>
      <c r="I75" s="165">
        <v>42539</v>
      </c>
      <c r="J75" s="168" t="s">
        <v>30</v>
      </c>
      <c r="K75" s="168"/>
      <c r="L75" s="168"/>
      <c r="M75" s="168" t="s">
        <v>214</v>
      </c>
      <c r="N75" s="168" t="s">
        <v>322</v>
      </c>
      <c r="O75" s="168"/>
      <c r="P75" s="168"/>
      <c r="Q75" s="168"/>
      <c r="R75" s="168"/>
      <c r="S75" s="184">
        <v>42571</v>
      </c>
      <c r="T75" s="185">
        <v>1500</v>
      </c>
      <c r="U75" s="185" t="s">
        <v>38</v>
      </c>
      <c r="V75" s="185">
        <v>1800</v>
      </c>
      <c r="W75" s="185">
        <v>0</v>
      </c>
      <c r="X75" s="278" t="s">
        <v>151</v>
      </c>
      <c r="Y75" s="279"/>
      <c r="Z75" s="185">
        <v>1800</v>
      </c>
      <c r="AA75" s="168" t="s">
        <v>41</v>
      </c>
      <c r="AB75" s="166"/>
    </row>
    <row r="76" spans="1:28" ht="15.75" customHeight="1" x14ac:dyDescent="0.25">
      <c r="A76" s="165">
        <v>42513</v>
      </c>
      <c r="B76" s="168"/>
      <c r="C76" s="168" t="s">
        <v>548</v>
      </c>
      <c r="D76" s="168" t="s">
        <v>428</v>
      </c>
      <c r="E76" s="168" t="s">
        <v>429</v>
      </c>
      <c r="F76" s="168"/>
      <c r="G76" s="168" t="s">
        <v>263</v>
      </c>
      <c r="H76" s="168" t="s">
        <v>549</v>
      </c>
      <c r="I76" s="165">
        <v>42590</v>
      </c>
      <c r="J76" s="168" t="s">
        <v>30</v>
      </c>
      <c r="K76" s="168"/>
      <c r="L76" s="168"/>
      <c r="M76" s="168" t="s">
        <v>190</v>
      </c>
      <c r="N76" s="166" t="s">
        <v>550</v>
      </c>
      <c r="O76" s="168"/>
      <c r="P76" s="168"/>
      <c r="Q76" s="168"/>
      <c r="R76" s="168"/>
      <c r="S76" s="184">
        <v>42524</v>
      </c>
      <c r="T76" s="185">
        <v>1350</v>
      </c>
      <c r="U76" s="185" t="s">
        <v>38</v>
      </c>
      <c r="V76" s="185">
        <v>1620</v>
      </c>
      <c r="W76" s="185">
        <v>0</v>
      </c>
      <c r="X76" s="278" t="s">
        <v>35</v>
      </c>
      <c r="Y76" s="279"/>
      <c r="Z76" s="185">
        <v>1632.5</v>
      </c>
      <c r="AA76" s="168" t="s">
        <v>41</v>
      </c>
      <c r="AB76" s="166" t="s">
        <v>1410</v>
      </c>
    </row>
    <row r="77" spans="1:28" ht="15.75" customHeight="1" x14ac:dyDescent="0.25">
      <c r="A77" s="165">
        <v>42513</v>
      </c>
      <c r="B77" s="168"/>
      <c r="C77" s="168" t="s">
        <v>551</v>
      </c>
      <c r="D77" s="168" t="s">
        <v>251</v>
      </c>
      <c r="E77" s="168" t="s">
        <v>552</v>
      </c>
      <c r="F77" s="168"/>
      <c r="G77" s="168" t="s">
        <v>247</v>
      </c>
      <c r="H77" s="168" t="s">
        <v>553</v>
      </c>
      <c r="I77" s="165">
        <v>42665</v>
      </c>
      <c r="J77" s="168" t="s">
        <v>30</v>
      </c>
      <c r="K77" s="168"/>
      <c r="L77" s="168"/>
      <c r="M77" s="168" t="s">
        <v>214</v>
      </c>
      <c r="N77" s="166" t="s">
        <v>322</v>
      </c>
      <c r="O77" s="168"/>
      <c r="P77" s="168"/>
      <c r="Q77" s="168"/>
      <c r="R77" s="168"/>
      <c r="S77" s="184">
        <v>42522</v>
      </c>
      <c r="T77" s="185">
        <v>1500</v>
      </c>
      <c r="U77" s="185" t="s">
        <v>38</v>
      </c>
      <c r="V77" s="185">
        <v>1800</v>
      </c>
      <c r="W77" s="185">
        <v>0</v>
      </c>
      <c r="X77" s="278" t="s">
        <v>151</v>
      </c>
      <c r="Y77" s="279"/>
      <c r="Z77" s="185">
        <v>1800</v>
      </c>
      <c r="AA77" s="168" t="s">
        <v>41</v>
      </c>
      <c r="AB77" s="166"/>
    </row>
    <row r="78" spans="1:28" ht="15.75" customHeight="1" x14ac:dyDescent="0.25">
      <c r="A78" s="165">
        <v>42514</v>
      </c>
      <c r="B78" s="168"/>
      <c r="C78" s="168" t="s">
        <v>554</v>
      </c>
      <c r="D78" s="168" t="s">
        <v>285</v>
      </c>
      <c r="E78" s="168" t="s">
        <v>555</v>
      </c>
      <c r="F78" s="168"/>
      <c r="G78" s="168" t="s">
        <v>263</v>
      </c>
      <c r="H78" s="168" t="s">
        <v>556</v>
      </c>
      <c r="I78" s="165">
        <v>42570</v>
      </c>
      <c r="J78" s="168" t="s">
        <v>30</v>
      </c>
      <c r="K78" s="168" t="s">
        <v>30</v>
      </c>
      <c r="L78" s="168"/>
      <c r="M78" s="168" t="s">
        <v>192</v>
      </c>
      <c r="N78" s="166" t="s">
        <v>361</v>
      </c>
      <c r="O78" s="168" t="s">
        <v>190</v>
      </c>
      <c r="P78" s="166" t="s">
        <v>557</v>
      </c>
      <c r="Q78" s="168"/>
      <c r="R78" s="168"/>
      <c r="S78" s="184">
        <v>42550</v>
      </c>
      <c r="T78" s="185">
        <v>1030.8800000000001</v>
      </c>
      <c r="U78" s="185" t="s">
        <v>34</v>
      </c>
      <c r="V78" s="185">
        <v>948.81</v>
      </c>
      <c r="W78" s="185">
        <v>0</v>
      </c>
      <c r="X78" s="278" t="s">
        <v>35</v>
      </c>
      <c r="Y78" s="279"/>
      <c r="Z78" s="185">
        <v>948.81</v>
      </c>
      <c r="AA78" s="168" t="s">
        <v>41</v>
      </c>
      <c r="AB78" s="283"/>
    </row>
    <row r="79" spans="1:28" ht="15.75" customHeight="1" x14ac:dyDescent="0.25">
      <c r="A79" s="165">
        <v>42514</v>
      </c>
      <c r="B79" s="168">
        <v>27378326</v>
      </c>
      <c r="C79" s="298" t="s">
        <v>1395</v>
      </c>
      <c r="D79" s="168" t="s">
        <v>251</v>
      </c>
      <c r="E79" s="168" t="s">
        <v>558</v>
      </c>
      <c r="F79" s="168"/>
      <c r="G79" s="168" t="s">
        <v>247</v>
      </c>
      <c r="H79" s="168" t="s">
        <v>559</v>
      </c>
      <c r="I79" s="165">
        <v>42556</v>
      </c>
      <c r="J79" s="168" t="s">
        <v>30</v>
      </c>
      <c r="K79" s="168"/>
      <c r="L79" s="168"/>
      <c r="M79" s="168" t="s">
        <v>188</v>
      </c>
      <c r="N79" s="171" t="s">
        <v>1408</v>
      </c>
      <c r="O79" s="168"/>
      <c r="P79" s="168"/>
      <c r="Q79" s="168"/>
      <c r="R79" s="168"/>
      <c r="S79" s="184">
        <v>42522</v>
      </c>
      <c r="T79" s="185">
        <v>1500</v>
      </c>
      <c r="U79" s="185" t="s">
        <v>38</v>
      </c>
      <c r="V79" s="185">
        <v>1800</v>
      </c>
      <c r="W79" s="185">
        <v>0</v>
      </c>
      <c r="X79" s="278" t="s">
        <v>151</v>
      </c>
      <c r="Y79" s="279"/>
      <c r="Z79" s="185">
        <v>1800</v>
      </c>
      <c r="AA79" s="168" t="s">
        <v>41</v>
      </c>
      <c r="AB79" s="166"/>
    </row>
    <row r="80" spans="1:28" ht="15.75" customHeight="1" x14ac:dyDescent="0.25">
      <c r="A80" s="165">
        <v>42514</v>
      </c>
      <c r="B80" s="168"/>
      <c r="C80" s="168" t="s">
        <v>560</v>
      </c>
      <c r="D80" s="168" t="s">
        <v>244</v>
      </c>
      <c r="E80" s="168" t="s">
        <v>561</v>
      </c>
      <c r="F80" s="168"/>
      <c r="G80" s="168" t="s">
        <v>247</v>
      </c>
      <c r="H80" s="168" t="s">
        <v>562</v>
      </c>
      <c r="I80" s="165">
        <v>42549</v>
      </c>
      <c r="J80" s="168" t="s">
        <v>30</v>
      </c>
      <c r="K80" s="168"/>
      <c r="L80" s="168"/>
      <c r="M80" s="168" t="s">
        <v>190</v>
      </c>
      <c r="N80" s="166" t="s">
        <v>563</v>
      </c>
      <c r="O80" s="168"/>
      <c r="P80" s="191"/>
      <c r="Q80" s="168"/>
      <c r="R80" s="168"/>
      <c r="S80" s="184">
        <v>42579</v>
      </c>
      <c r="T80" s="185">
        <v>447</v>
      </c>
      <c r="U80" s="185" t="s">
        <v>38</v>
      </c>
      <c r="V80" s="185">
        <v>536.4</v>
      </c>
      <c r="W80" s="185">
        <v>0</v>
      </c>
      <c r="X80" s="278" t="s">
        <v>160</v>
      </c>
      <c r="Y80" s="279"/>
      <c r="Z80" s="185">
        <v>536.4</v>
      </c>
      <c r="AA80" s="168" t="s">
        <v>41</v>
      </c>
      <c r="AB80" s="297"/>
    </row>
    <row r="81" spans="1:28" ht="15.75" customHeight="1" x14ac:dyDescent="0.25">
      <c r="A81" s="165">
        <v>42515</v>
      </c>
      <c r="B81" s="168"/>
      <c r="C81" s="168" t="s">
        <v>564</v>
      </c>
      <c r="D81" s="168" t="s">
        <v>380</v>
      </c>
      <c r="E81" s="168" t="s">
        <v>565</v>
      </c>
      <c r="F81" s="168"/>
      <c r="G81" s="168" t="s">
        <v>263</v>
      </c>
      <c r="H81" s="168" t="s">
        <v>566</v>
      </c>
      <c r="I81" s="165">
        <v>42531</v>
      </c>
      <c r="J81" s="168" t="s">
        <v>30</v>
      </c>
      <c r="K81" s="168" t="s">
        <v>30</v>
      </c>
      <c r="L81" s="168" t="s">
        <v>30</v>
      </c>
      <c r="M81" s="168" t="s">
        <v>192</v>
      </c>
      <c r="N81" s="168" t="s">
        <v>567</v>
      </c>
      <c r="O81" s="168" t="s">
        <v>192</v>
      </c>
      <c r="P81" s="168" t="s">
        <v>568</v>
      </c>
      <c r="Q81" s="168" t="s">
        <v>183</v>
      </c>
      <c r="R81" s="168" t="s">
        <v>569</v>
      </c>
      <c r="S81" s="184">
        <v>42579</v>
      </c>
      <c r="T81" s="185">
        <v>990</v>
      </c>
      <c r="U81" s="185" t="s">
        <v>38</v>
      </c>
      <c r="V81" s="185">
        <v>1188</v>
      </c>
      <c r="W81" s="185">
        <v>0</v>
      </c>
      <c r="X81" s="278" t="s">
        <v>35</v>
      </c>
      <c r="Y81" s="279"/>
      <c r="Z81" s="185">
        <v>1188</v>
      </c>
      <c r="AA81" s="168" t="s">
        <v>41</v>
      </c>
      <c r="AB81" s="283"/>
    </row>
    <row r="82" spans="1:28" ht="15.75" customHeight="1" x14ac:dyDescent="0.25">
      <c r="A82" s="165">
        <v>42516</v>
      </c>
      <c r="B82" s="168">
        <v>27256292</v>
      </c>
      <c r="C82" s="168" t="s">
        <v>570</v>
      </c>
      <c r="D82" s="168" t="s">
        <v>260</v>
      </c>
      <c r="E82" s="168" t="s">
        <v>571</v>
      </c>
      <c r="F82" s="168"/>
      <c r="G82" s="168" t="s">
        <v>263</v>
      </c>
      <c r="H82" s="168" t="s">
        <v>572</v>
      </c>
      <c r="I82" s="165">
        <v>42523</v>
      </c>
      <c r="J82" s="168" t="s">
        <v>30</v>
      </c>
      <c r="K82" s="168"/>
      <c r="L82" s="168"/>
      <c r="M82" s="168" t="s">
        <v>188</v>
      </c>
      <c r="N82" s="168" t="s">
        <v>474</v>
      </c>
      <c r="O82" s="168"/>
      <c r="P82" s="168"/>
      <c r="Q82" s="168"/>
      <c r="R82" s="168"/>
      <c r="S82" s="184">
        <v>42528</v>
      </c>
      <c r="T82" s="185">
        <v>1380.25</v>
      </c>
      <c r="U82" s="185" t="s">
        <v>573</v>
      </c>
      <c r="V82" s="185">
        <v>1656.3</v>
      </c>
      <c r="W82" s="185">
        <v>0</v>
      </c>
      <c r="X82" s="278" t="s">
        <v>154</v>
      </c>
      <c r="Y82" s="279"/>
      <c r="Z82" s="185">
        <v>1656.3</v>
      </c>
      <c r="AA82" s="168" t="s">
        <v>41</v>
      </c>
      <c r="AB82" s="166"/>
    </row>
    <row r="83" spans="1:28" ht="15.75" customHeight="1" x14ac:dyDescent="0.25">
      <c r="A83" s="165">
        <v>42516</v>
      </c>
      <c r="B83" s="168"/>
      <c r="C83" s="168" t="s">
        <v>574</v>
      </c>
      <c r="D83" s="168" t="s">
        <v>306</v>
      </c>
      <c r="E83" s="168" t="s">
        <v>575</v>
      </c>
      <c r="F83" s="168"/>
      <c r="G83" s="168" t="s">
        <v>247</v>
      </c>
      <c r="H83" s="168" t="s">
        <v>576</v>
      </c>
      <c r="I83" s="165">
        <v>42530</v>
      </c>
      <c r="J83" s="168" t="s">
        <v>30</v>
      </c>
      <c r="K83" s="168" t="s">
        <v>30</v>
      </c>
      <c r="L83" s="168" t="s">
        <v>30</v>
      </c>
      <c r="M83" s="168" t="s">
        <v>192</v>
      </c>
      <c r="N83" s="168" t="s">
        <v>265</v>
      </c>
      <c r="O83" s="168" t="s">
        <v>192</v>
      </c>
      <c r="P83" s="168" t="s">
        <v>479</v>
      </c>
      <c r="Q83" s="168" t="s">
        <v>192</v>
      </c>
      <c r="R83" s="168" t="s">
        <v>480</v>
      </c>
      <c r="S83" s="184">
        <v>42530</v>
      </c>
      <c r="T83" s="185">
        <v>60000</v>
      </c>
      <c r="U83" s="185" t="s">
        <v>577</v>
      </c>
      <c r="V83" s="185">
        <v>550.13</v>
      </c>
      <c r="W83" s="185">
        <v>0</v>
      </c>
      <c r="X83" s="278" t="s">
        <v>35</v>
      </c>
      <c r="Y83" s="279"/>
      <c r="Z83" s="185">
        <v>562.63</v>
      </c>
      <c r="AA83" s="168" t="s">
        <v>41</v>
      </c>
      <c r="AB83" s="166" t="s">
        <v>1410</v>
      </c>
    </row>
    <row r="84" spans="1:28" ht="15.75" customHeight="1" x14ac:dyDescent="0.25">
      <c r="A84" s="165">
        <v>42516</v>
      </c>
      <c r="B84" s="168"/>
      <c r="C84" s="168" t="s">
        <v>574</v>
      </c>
      <c r="D84" s="168" t="s">
        <v>306</v>
      </c>
      <c r="E84" s="168" t="s">
        <v>575</v>
      </c>
      <c r="F84" s="168"/>
      <c r="G84" s="168" t="s">
        <v>247</v>
      </c>
      <c r="H84" s="168" t="s">
        <v>576</v>
      </c>
      <c r="I84" s="165">
        <v>42530</v>
      </c>
      <c r="J84" s="168" t="s">
        <v>30</v>
      </c>
      <c r="K84" s="168" t="s">
        <v>30</v>
      </c>
      <c r="L84" s="168" t="s">
        <v>30</v>
      </c>
      <c r="M84" s="168" t="s">
        <v>192</v>
      </c>
      <c r="N84" s="168" t="s">
        <v>265</v>
      </c>
      <c r="O84" s="168" t="s">
        <v>192</v>
      </c>
      <c r="P84" s="168" t="s">
        <v>479</v>
      </c>
      <c r="Q84" s="168" t="s">
        <v>192</v>
      </c>
      <c r="R84" s="168" t="s">
        <v>480</v>
      </c>
      <c r="S84" s="184">
        <v>42530</v>
      </c>
      <c r="T84" s="185">
        <v>60000</v>
      </c>
      <c r="U84" s="185" t="s">
        <v>577</v>
      </c>
      <c r="V84" s="185">
        <v>550.13</v>
      </c>
      <c r="W84" s="185">
        <v>0</v>
      </c>
      <c r="X84" s="278" t="s">
        <v>35</v>
      </c>
      <c r="Y84" s="279"/>
      <c r="Z84" s="185">
        <v>562.62</v>
      </c>
      <c r="AA84" s="168" t="s">
        <v>41</v>
      </c>
      <c r="AB84" s="166" t="s">
        <v>1410</v>
      </c>
    </row>
    <row r="85" spans="1:28" ht="15.75" customHeight="1" x14ac:dyDescent="0.25">
      <c r="A85" s="165">
        <v>42521</v>
      </c>
      <c r="B85" s="168"/>
      <c r="C85" s="168" t="s">
        <v>578</v>
      </c>
      <c r="D85" s="168" t="s">
        <v>399</v>
      </c>
      <c r="E85" s="168" t="s">
        <v>400</v>
      </c>
      <c r="F85" s="168"/>
      <c r="G85" s="168" t="s">
        <v>263</v>
      </c>
      <c r="H85" s="168" t="s">
        <v>579</v>
      </c>
      <c r="I85" s="165">
        <v>42522</v>
      </c>
      <c r="J85" s="168" t="s">
        <v>30</v>
      </c>
      <c r="K85" s="168"/>
      <c r="L85" s="168"/>
      <c r="M85" s="168" t="s">
        <v>192</v>
      </c>
      <c r="N85" s="166" t="s">
        <v>580</v>
      </c>
      <c r="O85" s="168"/>
      <c r="P85" s="168"/>
      <c r="Q85" s="168"/>
      <c r="R85" s="168"/>
      <c r="S85" s="184">
        <v>42537</v>
      </c>
      <c r="T85" s="185">
        <v>1487.5</v>
      </c>
      <c r="U85" s="185" t="s">
        <v>258</v>
      </c>
      <c r="V85" s="185">
        <v>1228.92</v>
      </c>
      <c r="W85" s="185">
        <v>0</v>
      </c>
      <c r="X85" s="278" t="s">
        <v>35</v>
      </c>
      <c r="Y85" s="279"/>
      <c r="Z85" s="185">
        <v>1228.92</v>
      </c>
      <c r="AA85" s="168" t="s">
        <v>399</v>
      </c>
      <c r="AB85" s="283"/>
    </row>
    <row r="86" spans="1:28" ht="15.75" customHeight="1" x14ac:dyDescent="0.25">
      <c r="A86" s="165">
        <v>42523</v>
      </c>
      <c r="B86" s="168"/>
      <c r="C86" s="168" t="s">
        <v>581</v>
      </c>
      <c r="D86" s="168" t="s">
        <v>582</v>
      </c>
      <c r="E86" s="168" t="s">
        <v>583</v>
      </c>
      <c r="F86" s="168"/>
      <c r="G86" s="168" t="s">
        <v>247</v>
      </c>
      <c r="H86" s="168" t="s">
        <v>584</v>
      </c>
      <c r="I86" s="184">
        <v>42544</v>
      </c>
      <c r="J86" s="184" t="s">
        <v>30</v>
      </c>
      <c r="K86" s="168" t="s">
        <v>30</v>
      </c>
      <c r="L86" s="168" t="s">
        <v>30</v>
      </c>
      <c r="M86" s="168" t="s">
        <v>32</v>
      </c>
      <c r="N86" s="168" t="s">
        <v>585</v>
      </c>
      <c r="O86" s="168" t="s">
        <v>32</v>
      </c>
      <c r="P86" s="168" t="s">
        <v>586</v>
      </c>
      <c r="Q86" s="168" t="s">
        <v>32</v>
      </c>
      <c r="R86" s="168" t="s">
        <v>587</v>
      </c>
      <c r="S86" s="184">
        <v>42537</v>
      </c>
      <c r="T86" s="185">
        <v>2030</v>
      </c>
      <c r="U86" s="166" t="s">
        <v>258</v>
      </c>
      <c r="V86" s="185">
        <v>1740</v>
      </c>
      <c r="W86" s="185">
        <v>0</v>
      </c>
      <c r="X86" s="278" t="s">
        <v>35</v>
      </c>
      <c r="Y86" s="279"/>
      <c r="Z86" s="185">
        <v>1740</v>
      </c>
      <c r="AA86" s="284" t="s">
        <v>1385</v>
      </c>
      <c r="AB86" s="166" t="s">
        <v>1390</v>
      </c>
    </row>
    <row r="87" spans="1:28" ht="15.75" customHeight="1" x14ac:dyDescent="0.25">
      <c r="A87" s="165">
        <v>42527</v>
      </c>
      <c r="B87" s="168"/>
      <c r="C87" s="168" t="s">
        <v>588</v>
      </c>
      <c r="D87" s="168" t="s">
        <v>285</v>
      </c>
      <c r="E87" s="168" t="s">
        <v>589</v>
      </c>
      <c r="F87" s="168"/>
      <c r="G87" s="168" t="s">
        <v>247</v>
      </c>
      <c r="H87" s="168" t="s">
        <v>590</v>
      </c>
      <c r="I87" s="165">
        <v>42527</v>
      </c>
      <c r="J87" s="168" t="s">
        <v>30</v>
      </c>
      <c r="K87" s="168" t="s">
        <v>30</v>
      </c>
      <c r="L87" s="168"/>
      <c r="M87" s="168" t="s">
        <v>190</v>
      </c>
      <c r="N87" s="166" t="s">
        <v>557</v>
      </c>
      <c r="O87" s="168" t="s">
        <v>190</v>
      </c>
      <c r="P87" s="166" t="s">
        <v>591</v>
      </c>
      <c r="Q87" s="168"/>
      <c r="R87" s="168"/>
      <c r="S87" s="184">
        <v>42550</v>
      </c>
      <c r="T87" s="185">
        <v>992.16</v>
      </c>
      <c r="U87" s="185" t="s">
        <v>34</v>
      </c>
      <c r="V87" s="185">
        <v>913.17</v>
      </c>
      <c r="W87" s="185">
        <v>0</v>
      </c>
      <c r="X87" s="278" t="s">
        <v>35</v>
      </c>
      <c r="Y87" s="279"/>
      <c r="Z87" s="185">
        <v>913.17</v>
      </c>
      <c r="AA87" s="168" t="s">
        <v>41</v>
      </c>
      <c r="AB87" s="283"/>
    </row>
    <row r="88" spans="1:28" ht="15.75" customHeight="1" x14ac:dyDescent="0.25">
      <c r="A88" s="165">
        <v>42528</v>
      </c>
      <c r="B88" s="168"/>
      <c r="C88" s="168" t="s">
        <v>592</v>
      </c>
      <c r="D88" s="168" t="s">
        <v>399</v>
      </c>
      <c r="E88" s="168" t="s">
        <v>400</v>
      </c>
      <c r="F88" s="168"/>
      <c r="G88" s="168" t="s">
        <v>263</v>
      </c>
      <c r="H88" s="168" t="s">
        <v>593</v>
      </c>
      <c r="I88" s="165">
        <v>42683</v>
      </c>
      <c r="J88" s="168" t="s">
        <v>30</v>
      </c>
      <c r="K88" s="168" t="s">
        <v>30</v>
      </c>
      <c r="L88" s="168"/>
      <c r="M88" s="168" t="s">
        <v>192</v>
      </c>
      <c r="N88" s="166" t="s">
        <v>594</v>
      </c>
      <c r="O88" s="168" t="s">
        <v>192</v>
      </c>
      <c r="P88" s="166" t="s">
        <v>403</v>
      </c>
      <c r="Q88" s="168"/>
      <c r="R88" s="168"/>
      <c r="S88" s="184">
        <v>42537</v>
      </c>
      <c r="T88" s="185">
        <v>1487.5</v>
      </c>
      <c r="U88" s="185" t="s">
        <v>258</v>
      </c>
      <c r="V88" s="185">
        <v>1176.3499999999999</v>
      </c>
      <c r="W88" s="185">
        <v>0</v>
      </c>
      <c r="X88" s="278" t="s">
        <v>35</v>
      </c>
      <c r="Y88" s="279"/>
      <c r="Z88" s="185">
        <v>1176.3499999999999</v>
      </c>
      <c r="AA88" s="168" t="s">
        <v>399</v>
      </c>
      <c r="AB88" s="283"/>
    </row>
    <row r="89" spans="1:28" ht="15.75" customHeight="1" x14ac:dyDescent="0.25">
      <c r="A89" s="165">
        <v>42512</v>
      </c>
      <c r="B89" s="168">
        <v>27310814</v>
      </c>
      <c r="C89" s="168" t="s">
        <v>595</v>
      </c>
      <c r="D89" s="168" t="s">
        <v>488</v>
      </c>
      <c r="E89" s="168" t="s">
        <v>489</v>
      </c>
      <c r="F89" s="168"/>
      <c r="G89" s="168" t="s">
        <v>263</v>
      </c>
      <c r="H89" s="168" t="s">
        <v>596</v>
      </c>
      <c r="I89" s="165">
        <v>42537</v>
      </c>
      <c r="J89" s="168" t="s">
        <v>30</v>
      </c>
      <c r="K89" s="168" t="s">
        <v>30</v>
      </c>
      <c r="L89" s="168"/>
      <c r="M89" s="168" t="s">
        <v>194</v>
      </c>
      <c r="N89" s="166" t="s">
        <v>597</v>
      </c>
      <c r="O89" s="168"/>
      <c r="P89" s="168"/>
      <c r="Q89" s="168"/>
      <c r="R89" s="168"/>
      <c r="S89" s="184">
        <v>42537</v>
      </c>
      <c r="T89" s="185">
        <v>1495</v>
      </c>
      <c r="U89" s="185" t="s">
        <v>258</v>
      </c>
      <c r="V89" s="185">
        <v>1235.1099999999999</v>
      </c>
      <c r="W89" s="185">
        <v>0</v>
      </c>
      <c r="X89" s="278" t="s">
        <v>35</v>
      </c>
      <c r="Y89" s="279"/>
      <c r="Z89" s="185">
        <v>1235.1099999999999</v>
      </c>
      <c r="AA89" s="168" t="s">
        <v>41</v>
      </c>
      <c r="AB89" s="283"/>
    </row>
    <row r="90" spans="1:28" ht="15.75" customHeight="1" x14ac:dyDescent="0.25">
      <c r="A90" s="165">
        <v>42529</v>
      </c>
      <c r="B90" s="168"/>
      <c r="C90" s="168" t="s">
        <v>598</v>
      </c>
      <c r="D90" s="168" t="s">
        <v>295</v>
      </c>
      <c r="E90" s="199" t="s">
        <v>599</v>
      </c>
      <c r="F90" s="168"/>
      <c r="G90" s="168" t="s">
        <v>247</v>
      </c>
      <c r="H90" s="204" t="s">
        <v>600</v>
      </c>
      <c r="I90" s="165">
        <v>42540</v>
      </c>
      <c r="J90" s="168" t="s">
        <v>30</v>
      </c>
      <c r="K90" s="168" t="s">
        <v>30</v>
      </c>
      <c r="L90" s="191"/>
      <c r="M90" s="191" t="s">
        <v>188</v>
      </c>
      <c r="N90" s="187" t="s">
        <v>601</v>
      </c>
      <c r="O90" s="168" t="s">
        <v>188</v>
      </c>
      <c r="P90" s="166" t="s">
        <v>602</v>
      </c>
      <c r="Q90" s="168"/>
      <c r="R90" s="169"/>
      <c r="S90" s="200">
        <v>42802</v>
      </c>
      <c r="T90" s="201">
        <v>2150</v>
      </c>
      <c r="U90" s="185" t="s">
        <v>38</v>
      </c>
      <c r="V90" s="185">
        <v>2580</v>
      </c>
      <c r="W90" s="201">
        <v>0</v>
      </c>
      <c r="X90" s="278" t="s">
        <v>35</v>
      </c>
      <c r="Y90" s="279"/>
      <c r="Z90" s="201">
        <v>2580</v>
      </c>
      <c r="AA90" s="169" t="s">
        <v>41</v>
      </c>
      <c r="AB90" s="283"/>
    </row>
    <row r="91" spans="1:28" ht="15.75" customHeight="1" x14ac:dyDescent="0.25">
      <c r="A91" s="165">
        <v>42530</v>
      </c>
      <c r="B91" s="168"/>
      <c r="C91" s="168" t="s">
        <v>603</v>
      </c>
      <c r="D91" s="168" t="s">
        <v>451</v>
      </c>
      <c r="E91" s="168" t="s">
        <v>604</v>
      </c>
      <c r="F91" s="168"/>
      <c r="G91" s="168" t="s">
        <v>247</v>
      </c>
      <c r="H91" s="168" t="s">
        <v>605</v>
      </c>
      <c r="I91" s="165">
        <v>42636</v>
      </c>
      <c r="J91" s="168" t="s">
        <v>30</v>
      </c>
      <c r="K91" s="168" t="s">
        <v>30</v>
      </c>
      <c r="L91" s="168"/>
      <c r="M91" s="168" t="s">
        <v>183</v>
      </c>
      <c r="N91" s="168" t="s">
        <v>606</v>
      </c>
      <c r="O91" s="168" t="s">
        <v>183</v>
      </c>
      <c r="P91" s="168" t="s">
        <v>607</v>
      </c>
      <c r="Q91" s="168"/>
      <c r="R91" s="168"/>
      <c r="S91" s="203">
        <v>42754</v>
      </c>
      <c r="T91" s="185">
        <v>1000</v>
      </c>
      <c r="U91" s="185" t="s">
        <v>258</v>
      </c>
      <c r="V91" s="185">
        <v>909.5</v>
      </c>
      <c r="W91" s="185">
        <v>0</v>
      </c>
      <c r="X91" s="278" t="s">
        <v>35</v>
      </c>
      <c r="Y91" s="279"/>
      <c r="Z91" s="185">
        <v>909.5</v>
      </c>
      <c r="AA91" s="168" t="s">
        <v>1385</v>
      </c>
      <c r="AB91" s="166" t="s">
        <v>1391</v>
      </c>
    </row>
    <row r="92" spans="1:28" ht="15.75" customHeight="1" x14ac:dyDescent="0.25">
      <c r="A92" s="165">
        <v>42534</v>
      </c>
      <c r="B92" s="168">
        <v>27404770</v>
      </c>
      <c r="C92" s="168" t="s">
        <v>608</v>
      </c>
      <c r="D92" s="168" t="s">
        <v>380</v>
      </c>
      <c r="E92" s="168" t="s">
        <v>609</v>
      </c>
      <c r="F92" s="168"/>
      <c r="G92" s="168" t="s">
        <v>263</v>
      </c>
      <c r="H92" s="168" t="s">
        <v>610</v>
      </c>
      <c r="I92" s="165">
        <v>42562</v>
      </c>
      <c r="J92" s="168" t="s">
        <v>30</v>
      </c>
      <c r="K92" s="168" t="s">
        <v>162</v>
      </c>
      <c r="L92" s="168"/>
      <c r="M92" s="168" t="s">
        <v>188</v>
      </c>
      <c r="N92" s="166" t="s">
        <v>269</v>
      </c>
      <c r="O92" s="168" t="s">
        <v>165</v>
      </c>
      <c r="P92" s="166" t="s">
        <v>611</v>
      </c>
      <c r="Q92" s="168"/>
      <c r="R92" s="168"/>
      <c r="S92" s="184">
        <v>42564</v>
      </c>
      <c r="T92" s="185">
        <v>990</v>
      </c>
      <c r="U92" s="185" t="s">
        <v>38</v>
      </c>
      <c r="V92" s="185">
        <v>1188</v>
      </c>
      <c r="W92" s="185">
        <v>0</v>
      </c>
      <c r="X92" s="278" t="s">
        <v>35</v>
      </c>
      <c r="Y92" s="279"/>
      <c r="Z92" s="185">
        <v>1188</v>
      </c>
      <c r="AA92" s="168" t="s">
        <v>41</v>
      </c>
      <c r="AB92" s="166"/>
    </row>
    <row r="93" spans="1:28" ht="15.75" customHeight="1" x14ac:dyDescent="0.25">
      <c r="A93" s="165">
        <v>42535</v>
      </c>
      <c r="B93" s="168"/>
      <c r="C93" s="168" t="s">
        <v>612</v>
      </c>
      <c r="D93" s="168" t="s">
        <v>367</v>
      </c>
      <c r="E93" s="168" t="s">
        <v>391</v>
      </c>
      <c r="F93" s="168"/>
      <c r="G93" s="168" t="s">
        <v>247</v>
      </c>
      <c r="H93" s="191" t="s">
        <v>613</v>
      </c>
      <c r="I93" s="165">
        <v>42535</v>
      </c>
      <c r="J93" s="168" t="s">
        <v>30</v>
      </c>
      <c r="K93" s="168"/>
      <c r="L93" s="168"/>
      <c r="M93" s="168" t="s">
        <v>192</v>
      </c>
      <c r="N93" s="168" t="s">
        <v>614</v>
      </c>
      <c r="O93" s="168"/>
      <c r="P93" s="168"/>
      <c r="Q93" s="168"/>
      <c r="R93" s="168"/>
      <c r="S93" s="184">
        <v>42545</v>
      </c>
      <c r="T93" s="185">
        <v>2000</v>
      </c>
      <c r="U93" s="185" t="s">
        <v>258</v>
      </c>
      <c r="V93" s="185">
        <v>1652.32</v>
      </c>
      <c r="W93" s="185">
        <v>0</v>
      </c>
      <c r="X93" s="278" t="s">
        <v>149</v>
      </c>
      <c r="Y93" s="279"/>
      <c r="Z93" s="185">
        <v>1664.82</v>
      </c>
      <c r="AA93" s="168" t="s">
        <v>41</v>
      </c>
      <c r="AB93" s="166" t="s">
        <v>1382</v>
      </c>
    </row>
    <row r="94" spans="1:28" ht="15.75" customHeight="1" x14ac:dyDescent="0.25">
      <c r="A94" s="165">
        <v>42536</v>
      </c>
      <c r="B94" s="168"/>
      <c r="C94" s="168" t="s">
        <v>615</v>
      </c>
      <c r="D94" s="168" t="s">
        <v>285</v>
      </c>
      <c r="E94" s="168" t="s">
        <v>616</v>
      </c>
      <c r="F94" s="168"/>
      <c r="G94" s="168" t="s">
        <v>247</v>
      </c>
      <c r="H94" s="168" t="s">
        <v>617</v>
      </c>
      <c r="I94" s="165">
        <v>42552</v>
      </c>
      <c r="J94" s="168" t="s">
        <v>30</v>
      </c>
      <c r="K94" s="168"/>
      <c r="L94" s="168"/>
      <c r="M94" s="168" t="s">
        <v>190</v>
      </c>
      <c r="N94" s="168" t="s">
        <v>618</v>
      </c>
      <c r="O94" s="168"/>
      <c r="P94" s="168"/>
      <c r="Q94" s="168"/>
      <c r="R94" s="168"/>
      <c r="S94" s="184">
        <v>42547</v>
      </c>
      <c r="T94" s="185">
        <v>1623.53</v>
      </c>
      <c r="U94" s="166" t="s">
        <v>34</v>
      </c>
      <c r="V94" s="185">
        <v>1494.28</v>
      </c>
      <c r="W94" s="185">
        <v>0</v>
      </c>
      <c r="X94" s="278" t="s">
        <v>35</v>
      </c>
      <c r="Y94" s="279"/>
      <c r="Z94" s="185">
        <v>1494.28</v>
      </c>
      <c r="AA94" s="168" t="s">
        <v>41</v>
      </c>
      <c r="AB94" s="166"/>
    </row>
    <row r="95" spans="1:28" ht="15.75" customHeight="1" x14ac:dyDescent="0.25">
      <c r="A95" s="165">
        <v>42541</v>
      </c>
      <c r="B95" s="168">
        <v>27402911</v>
      </c>
      <c r="C95" s="168" t="s">
        <v>619</v>
      </c>
      <c r="D95" s="168" t="s">
        <v>295</v>
      </c>
      <c r="E95" s="168" t="s">
        <v>620</v>
      </c>
      <c r="F95" s="168"/>
      <c r="G95" s="168" t="s">
        <v>247</v>
      </c>
      <c r="H95" s="168" t="s">
        <v>621</v>
      </c>
      <c r="I95" s="165">
        <v>42558</v>
      </c>
      <c r="J95" s="168" t="s">
        <v>30</v>
      </c>
      <c r="K95" s="168" t="s">
        <v>162</v>
      </c>
      <c r="L95" s="168"/>
      <c r="M95" s="168" t="s">
        <v>194</v>
      </c>
      <c r="N95" s="166" t="s">
        <v>539</v>
      </c>
      <c r="O95" s="168" t="s">
        <v>165</v>
      </c>
      <c r="P95" s="166" t="s">
        <v>622</v>
      </c>
      <c r="Q95" s="168"/>
      <c r="R95" s="168"/>
      <c r="S95" s="184">
        <v>42557</v>
      </c>
      <c r="T95" s="185">
        <v>2125</v>
      </c>
      <c r="U95" s="185" t="s">
        <v>38</v>
      </c>
      <c r="V95" s="185">
        <v>2550</v>
      </c>
      <c r="W95" s="185">
        <v>0</v>
      </c>
      <c r="X95" s="278" t="s">
        <v>35</v>
      </c>
      <c r="Y95" s="279"/>
      <c r="Z95" s="185">
        <v>2550</v>
      </c>
      <c r="AA95" s="168" t="s">
        <v>42</v>
      </c>
      <c r="AB95" s="166"/>
    </row>
    <row r="96" spans="1:28" ht="15.75" customHeight="1" x14ac:dyDescent="0.25">
      <c r="A96" s="165">
        <v>42524</v>
      </c>
      <c r="B96" s="168"/>
      <c r="C96" s="205" t="s">
        <v>623</v>
      </c>
      <c r="D96" s="168" t="s">
        <v>285</v>
      </c>
      <c r="E96" s="168" t="s">
        <v>385</v>
      </c>
      <c r="F96" s="168"/>
      <c r="G96" s="168" t="s">
        <v>247</v>
      </c>
      <c r="H96" s="191" t="s">
        <v>624</v>
      </c>
      <c r="I96" s="165">
        <v>42524</v>
      </c>
      <c r="J96" s="168" t="s">
        <v>30</v>
      </c>
      <c r="K96" s="168" t="s">
        <v>30</v>
      </c>
      <c r="L96" s="168"/>
      <c r="M96" s="168" t="s">
        <v>32</v>
      </c>
      <c r="N96" s="166" t="s">
        <v>625</v>
      </c>
      <c r="O96" s="168" t="s">
        <v>32</v>
      </c>
      <c r="P96" s="166" t="s">
        <v>626</v>
      </c>
      <c r="Q96" s="168"/>
      <c r="R96" s="168"/>
      <c r="S96" s="184">
        <v>42571</v>
      </c>
      <c r="T96" s="185">
        <v>2345.1</v>
      </c>
      <c r="U96" s="185" t="s">
        <v>34</v>
      </c>
      <c r="V96" s="185">
        <v>2158.4</v>
      </c>
      <c r="W96" s="185">
        <v>1629.08</v>
      </c>
      <c r="X96" s="278" t="s">
        <v>35</v>
      </c>
      <c r="Y96" s="279"/>
      <c r="Z96" s="185">
        <v>2158.4</v>
      </c>
      <c r="AA96" s="168" t="s">
        <v>41</v>
      </c>
      <c r="AB96" s="166"/>
    </row>
    <row r="97" spans="1:28" ht="15.75" customHeight="1" x14ac:dyDescent="0.25">
      <c r="A97" s="165">
        <v>42524</v>
      </c>
      <c r="B97" s="168"/>
      <c r="C97" s="205" t="s">
        <v>623</v>
      </c>
      <c r="D97" s="168" t="s">
        <v>285</v>
      </c>
      <c r="E97" s="168" t="s">
        <v>385</v>
      </c>
      <c r="F97" s="168"/>
      <c r="G97" s="168" t="s">
        <v>247</v>
      </c>
      <c r="H97" s="191" t="s">
        <v>624</v>
      </c>
      <c r="I97" s="165">
        <v>42524</v>
      </c>
      <c r="J97" s="168" t="s">
        <v>30</v>
      </c>
      <c r="K97" s="168" t="s">
        <v>30</v>
      </c>
      <c r="L97" s="168"/>
      <c r="M97" s="168" t="s">
        <v>32</v>
      </c>
      <c r="N97" s="166" t="s">
        <v>625</v>
      </c>
      <c r="O97" s="168" t="s">
        <v>32</v>
      </c>
      <c r="P97" s="166" t="s">
        <v>626</v>
      </c>
      <c r="Q97" s="168"/>
      <c r="R97" s="168"/>
      <c r="S97" s="184">
        <v>42571</v>
      </c>
      <c r="T97" s="185">
        <v>1770</v>
      </c>
      <c r="U97" s="185" t="s">
        <v>34</v>
      </c>
      <c r="V97" s="185">
        <v>1629.08</v>
      </c>
      <c r="W97" s="185">
        <v>0</v>
      </c>
      <c r="X97" s="278" t="s">
        <v>35</v>
      </c>
      <c r="Y97" s="279"/>
      <c r="Z97" s="185">
        <v>1629.08</v>
      </c>
      <c r="AA97" s="168" t="s">
        <v>41</v>
      </c>
      <c r="AB97" s="166"/>
    </row>
    <row r="98" spans="1:28" ht="15.75" customHeight="1" x14ac:dyDescent="0.25">
      <c r="A98" s="165">
        <v>42544</v>
      </c>
      <c r="B98" s="168"/>
      <c r="C98" s="168" t="s">
        <v>627</v>
      </c>
      <c r="D98" s="168" t="s">
        <v>628</v>
      </c>
      <c r="E98" s="168" t="s">
        <v>629</v>
      </c>
      <c r="F98" s="168"/>
      <c r="G98" s="168" t="s">
        <v>247</v>
      </c>
      <c r="H98" s="191" t="s">
        <v>630</v>
      </c>
      <c r="I98" s="165">
        <v>42566</v>
      </c>
      <c r="J98" s="168" t="s">
        <v>30</v>
      </c>
      <c r="K98" s="168"/>
      <c r="L98" s="168"/>
      <c r="M98" s="168" t="s">
        <v>192</v>
      </c>
      <c r="N98" s="166" t="s">
        <v>631</v>
      </c>
      <c r="O98" s="168"/>
      <c r="P98" s="168"/>
      <c r="Q98" s="168"/>
      <c r="R98" s="168"/>
      <c r="S98" s="184">
        <v>42599</v>
      </c>
      <c r="T98" s="185">
        <v>1700</v>
      </c>
      <c r="U98" s="185" t="s">
        <v>38</v>
      </c>
      <c r="V98" s="185">
        <v>2040</v>
      </c>
      <c r="W98" s="185">
        <v>0</v>
      </c>
      <c r="X98" s="278" t="s">
        <v>35</v>
      </c>
      <c r="Y98" s="279"/>
      <c r="Z98" s="185">
        <v>2040</v>
      </c>
      <c r="AA98" s="168" t="s">
        <v>41</v>
      </c>
      <c r="AB98" s="166"/>
    </row>
    <row r="99" spans="1:28" ht="15.75" customHeight="1" x14ac:dyDescent="0.25">
      <c r="A99" s="165">
        <v>42494</v>
      </c>
      <c r="B99" s="168"/>
      <c r="C99" s="168" t="s">
        <v>632</v>
      </c>
      <c r="D99" s="168" t="s">
        <v>399</v>
      </c>
      <c r="E99" s="168" t="s">
        <v>633</v>
      </c>
      <c r="F99" s="168"/>
      <c r="G99" s="168" t="s">
        <v>247</v>
      </c>
      <c r="H99" s="168" t="s">
        <v>634</v>
      </c>
      <c r="I99" s="165">
        <v>42494</v>
      </c>
      <c r="J99" s="168" t="s">
        <v>30</v>
      </c>
      <c r="K99" s="168"/>
      <c r="L99" s="168"/>
      <c r="M99" s="168" t="s">
        <v>192</v>
      </c>
      <c r="N99" s="166" t="s">
        <v>635</v>
      </c>
      <c r="O99" s="168"/>
      <c r="P99" s="168"/>
      <c r="Q99" s="168"/>
      <c r="R99" s="168"/>
      <c r="S99" s="184">
        <v>42565</v>
      </c>
      <c r="T99" s="185">
        <v>1482.5</v>
      </c>
      <c r="U99" s="185" t="s">
        <v>258</v>
      </c>
      <c r="V99" s="185">
        <v>1201.54</v>
      </c>
      <c r="W99" s="185">
        <v>0</v>
      </c>
      <c r="X99" s="278" t="s">
        <v>35</v>
      </c>
      <c r="Y99" s="279"/>
      <c r="Z99" s="185">
        <v>1201.54</v>
      </c>
      <c r="AA99" s="168" t="s">
        <v>399</v>
      </c>
      <c r="AB99" s="166"/>
    </row>
    <row r="100" spans="1:28" ht="15.75" customHeight="1" x14ac:dyDescent="0.25">
      <c r="A100" s="165">
        <v>42550</v>
      </c>
      <c r="B100" s="168"/>
      <c r="C100" s="168" t="s">
        <v>636</v>
      </c>
      <c r="D100" s="168" t="s">
        <v>637</v>
      </c>
      <c r="E100" s="168" t="s">
        <v>638</v>
      </c>
      <c r="F100" s="206"/>
      <c r="G100" s="168" t="s">
        <v>263</v>
      </c>
      <c r="H100" s="168" t="s">
        <v>639</v>
      </c>
      <c r="I100" s="165">
        <v>42608</v>
      </c>
      <c r="J100" s="168" t="s">
        <v>30</v>
      </c>
      <c r="K100" s="168"/>
      <c r="L100" s="168"/>
      <c r="M100" s="168" t="s">
        <v>192</v>
      </c>
      <c r="N100" s="287" t="s">
        <v>640</v>
      </c>
      <c r="O100" s="168"/>
      <c r="P100" s="168"/>
      <c r="Q100" s="168"/>
      <c r="R100" s="168"/>
      <c r="S100" s="184">
        <v>42657</v>
      </c>
      <c r="T100" s="185">
        <v>1282.1099999999999</v>
      </c>
      <c r="U100" s="185" t="s">
        <v>38</v>
      </c>
      <c r="V100" s="185">
        <v>1538.53</v>
      </c>
      <c r="W100" s="185">
        <v>0</v>
      </c>
      <c r="X100" s="278" t="s">
        <v>35</v>
      </c>
      <c r="Y100" s="279"/>
      <c r="Z100" s="185">
        <v>1538.53</v>
      </c>
      <c r="AA100" s="168" t="s">
        <v>41</v>
      </c>
      <c r="AB100" s="174"/>
    </row>
    <row r="101" spans="1:28" ht="15.75" customHeight="1" x14ac:dyDescent="0.25">
      <c r="A101" s="165">
        <v>42551</v>
      </c>
      <c r="B101" s="168">
        <v>27489884</v>
      </c>
      <c r="C101" s="168" t="s">
        <v>641</v>
      </c>
      <c r="D101" s="168" t="s">
        <v>642</v>
      </c>
      <c r="E101" s="168" t="s">
        <v>643</v>
      </c>
      <c r="F101" s="168"/>
      <c r="G101" s="168" t="s">
        <v>263</v>
      </c>
      <c r="H101" s="168" t="s">
        <v>644</v>
      </c>
      <c r="I101" s="165" t="s">
        <v>645</v>
      </c>
      <c r="J101" s="168" t="s">
        <v>30</v>
      </c>
      <c r="K101" s="168" t="s">
        <v>30</v>
      </c>
      <c r="L101" s="168"/>
      <c r="M101" s="168" t="s">
        <v>188</v>
      </c>
      <c r="N101" s="168" t="s">
        <v>646</v>
      </c>
      <c r="O101" s="168" t="s">
        <v>188</v>
      </c>
      <c r="P101" s="168" t="s">
        <v>491</v>
      </c>
      <c r="Q101" s="168"/>
      <c r="R101" s="168"/>
      <c r="S101" s="184">
        <v>42593</v>
      </c>
      <c r="T101" s="185">
        <v>3000</v>
      </c>
      <c r="U101" s="185" t="s">
        <v>258</v>
      </c>
      <c r="V101" s="185">
        <v>2478.4899999999998</v>
      </c>
      <c r="W101" s="185">
        <v>0</v>
      </c>
      <c r="X101" s="278" t="s">
        <v>35</v>
      </c>
      <c r="Y101" s="279"/>
      <c r="Z101" s="185">
        <v>2478.4899999999998</v>
      </c>
      <c r="AA101" s="168" t="s">
        <v>41</v>
      </c>
      <c r="AB101" s="174"/>
    </row>
    <row r="102" spans="1:28" ht="15.75" customHeight="1" x14ac:dyDescent="0.25">
      <c r="A102" s="165">
        <v>42552</v>
      </c>
      <c r="B102" s="168"/>
      <c r="C102" s="168" t="s">
        <v>647</v>
      </c>
      <c r="D102" s="168" t="s">
        <v>439</v>
      </c>
      <c r="E102" s="168" t="s">
        <v>440</v>
      </c>
      <c r="F102" s="168"/>
      <c r="G102" s="168" t="s">
        <v>247</v>
      </c>
      <c r="H102" s="168" t="s">
        <v>648</v>
      </c>
      <c r="I102" s="165">
        <v>42552</v>
      </c>
      <c r="J102" s="168" t="s">
        <v>30</v>
      </c>
      <c r="K102" s="168"/>
      <c r="L102" s="168"/>
      <c r="M102" s="168" t="s">
        <v>192</v>
      </c>
      <c r="N102" s="168" t="s">
        <v>370</v>
      </c>
      <c r="O102" s="168"/>
      <c r="P102" s="168"/>
      <c r="Q102" s="168"/>
      <c r="R102" s="168"/>
      <c r="S102" s="184">
        <v>42592</v>
      </c>
      <c r="T102" s="185">
        <v>1360</v>
      </c>
      <c r="U102" s="185" t="s">
        <v>38</v>
      </c>
      <c r="V102" s="185">
        <v>1632</v>
      </c>
      <c r="W102" s="185">
        <v>0</v>
      </c>
      <c r="X102" s="278" t="s">
        <v>150</v>
      </c>
      <c r="Y102" s="279"/>
      <c r="Z102" s="185">
        <v>1632</v>
      </c>
      <c r="AA102" s="168" t="s">
        <v>41</v>
      </c>
      <c r="AB102" s="166"/>
    </row>
    <row r="103" spans="1:28" ht="15.75" customHeight="1" x14ac:dyDescent="0.25">
      <c r="A103" s="165">
        <v>42555</v>
      </c>
      <c r="B103" s="168"/>
      <c r="C103" s="168" t="s">
        <v>649</v>
      </c>
      <c r="D103" s="168" t="s">
        <v>650</v>
      </c>
      <c r="E103" s="168" t="s">
        <v>651</v>
      </c>
      <c r="F103" s="168"/>
      <c r="G103" s="168" t="s">
        <v>263</v>
      </c>
      <c r="H103" s="168" t="s">
        <v>652</v>
      </c>
      <c r="I103" s="165">
        <v>42551</v>
      </c>
      <c r="J103" s="168" t="s">
        <v>30</v>
      </c>
      <c r="K103" s="168" t="s">
        <v>30</v>
      </c>
      <c r="L103" s="168"/>
      <c r="M103" s="168" t="s">
        <v>32</v>
      </c>
      <c r="N103" s="168" t="s">
        <v>653</v>
      </c>
      <c r="O103" s="168" t="s">
        <v>32</v>
      </c>
      <c r="P103" s="168" t="s">
        <v>654</v>
      </c>
      <c r="Q103" s="168"/>
      <c r="R103" s="168"/>
      <c r="S103" s="184">
        <v>42566</v>
      </c>
      <c r="T103" s="185">
        <v>1200</v>
      </c>
      <c r="U103" s="185" t="s">
        <v>655</v>
      </c>
      <c r="V103" s="185">
        <v>1130.1199999999999</v>
      </c>
      <c r="W103" s="185">
        <v>0</v>
      </c>
      <c r="X103" s="278" t="s">
        <v>35</v>
      </c>
      <c r="Y103" s="279"/>
      <c r="Z103" s="185">
        <v>1142.6199999999999</v>
      </c>
      <c r="AA103" s="168" t="s">
        <v>41</v>
      </c>
      <c r="AB103" s="166" t="s">
        <v>1411</v>
      </c>
    </row>
    <row r="104" spans="1:28" ht="15.75" customHeight="1" x14ac:dyDescent="0.25">
      <c r="A104" s="165">
        <v>42555</v>
      </c>
      <c r="B104" s="168"/>
      <c r="C104" s="168" t="s">
        <v>656</v>
      </c>
      <c r="D104" s="168" t="s">
        <v>657</v>
      </c>
      <c r="E104" s="168" t="s">
        <v>658</v>
      </c>
      <c r="F104" s="168"/>
      <c r="G104" s="168" t="s">
        <v>247</v>
      </c>
      <c r="H104" s="168" t="s">
        <v>659</v>
      </c>
      <c r="I104" s="165">
        <v>42587</v>
      </c>
      <c r="J104" s="168" t="s">
        <v>30</v>
      </c>
      <c r="K104" s="168" t="s">
        <v>30</v>
      </c>
      <c r="L104" s="168"/>
      <c r="M104" s="168" t="s">
        <v>192</v>
      </c>
      <c r="N104" s="168" t="s">
        <v>660</v>
      </c>
      <c r="O104" s="168" t="s">
        <v>192</v>
      </c>
      <c r="P104" s="168" t="s">
        <v>660</v>
      </c>
      <c r="Q104" s="168"/>
      <c r="R104" s="168"/>
      <c r="S104" s="184">
        <v>42576</v>
      </c>
      <c r="T104" s="185">
        <v>2689</v>
      </c>
      <c r="U104" s="185" t="s">
        <v>258</v>
      </c>
      <c r="V104" s="185">
        <v>2415.63</v>
      </c>
      <c r="W104" s="185">
        <v>0</v>
      </c>
      <c r="X104" s="278" t="s">
        <v>35</v>
      </c>
      <c r="Y104" s="279"/>
      <c r="Z104" s="185">
        <v>2415.63</v>
      </c>
      <c r="AA104" s="168" t="s">
        <v>41</v>
      </c>
      <c r="AB104" s="174"/>
    </row>
    <row r="105" spans="1:28" ht="15.75" customHeight="1" x14ac:dyDescent="0.25">
      <c r="A105" s="165">
        <v>42557</v>
      </c>
      <c r="B105" s="168">
        <v>27583193</v>
      </c>
      <c r="C105" s="168" t="s">
        <v>661</v>
      </c>
      <c r="D105" s="168" t="s">
        <v>244</v>
      </c>
      <c r="E105" s="168" t="s">
        <v>662</v>
      </c>
      <c r="F105" s="168"/>
      <c r="G105" s="168" t="s">
        <v>247</v>
      </c>
      <c r="H105" s="168" t="s">
        <v>663</v>
      </c>
      <c r="I105" s="165">
        <v>42549</v>
      </c>
      <c r="J105" s="168" t="s">
        <v>30</v>
      </c>
      <c r="K105" s="168" t="s">
        <v>30</v>
      </c>
      <c r="L105" s="168"/>
      <c r="M105" s="168" t="s">
        <v>188</v>
      </c>
      <c r="N105" s="168" t="s">
        <v>491</v>
      </c>
      <c r="O105" s="168" t="s">
        <v>188</v>
      </c>
      <c r="P105" s="168" t="s">
        <v>664</v>
      </c>
      <c r="Q105" s="168"/>
      <c r="R105" s="168"/>
      <c r="S105" s="184">
        <v>42599</v>
      </c>
      <c r="T105" s="185">
        <v>2245.58</v>
      </c>
      <c r="U105" s="185" t="s">
        <v>38</v>
      </c>
      <c r="V105" s="185">
        <v>2694.7</v>
      </c>
      <c r="W105" s="185">
        <v>0</v>
      </c>
      <c r="X105" s="278" t="s">
        <v>35</v>
      </c>
      <c r="Y105" s="279"/>
      <c r="Z105" s="185">
        <v>2694.7</v>
      </c>
      <c r="AA105" s="168" t="s">
        <v>41</v>
      </c>
      <c r="AB105" s="166"/>
    </row>
    <row r="106" spans="1:28" ht="15.75" customHeight="1" x14ac:dyDescent="0.25">
      <c r="A106" s="165">
        <v>42552</v>
      </c>
      <c r="B106" s="168"/>
      <c r="C106" s="168" t="s">
        <v>665</v>
      </c>
      <c r="D106" s="168" t="s">
        <v>285</v>
      </c>
      <c r="E106" s="168" t="s">
        <v>666</v>
      </c>
      <c r="F106" s="168"/>
      <c r="G106" s="168" t="s">
        <v>247</v>
      </c>
      <c r="H106" s="168" t="s">
        <v>667</v>
      </c>
      <c r="I106" s="165">
        <v>42552</v>
      </c>
      <c r="J106" s="168" t="s">
        <v>30</v>
      </c>
      <c r="K106" s="168"/>
      <c r="L106" s="168"/>
      <c r="M106" s="168" t="s">
        <v>190</v>
      </c>
      <c r="N106" s="168" t="s">
        <v>668</v>
      </c>
      <c r="O106" s="168"/>
      <c r="P106" s="168"/>
      <c r="Q106" s="168"/>
      <c r="R106" s="168"/>
      <c r="S106" s="184">
        <v>42585</v>
      </c>
      <c r="T106" s="185">
        <v>2886.27</v>
      </c>
      <c r="U106" s="185" t="s">
        <v>34</v>
      </c>
      <c r="V106" s="185">
        <v>2876.44</v>
      </c>
      <c r="W106" s="185">
        <v>0</v>
      </c>
      <c r="X106" s="278" t="s">
        <v>35</v>
      </c>
      <c r="Y106" s="279"/>
      <c r="Z106" s="185">
        <v>2876.44</v>
      </c>
      <c r="AA106" s="168" t="s">
        <v>41</v>
      </c>
      <c r="AB106" s="166"/>
    </row>
    <row r="107" spans="1:28" ht="15.75" customHeight="1" x14ac:dyDescent="0.25">
      <c r="A107" s="165">
        <v>42545</v>
      </c>
      <c r="B107" s="168"/>
      <c r="C107" s="168" t="s">
        <v>669</v>
      </c>
      <c r="D107" s="168" t="s">
        <v>367</v>
      </c>
      <c r="E107" s="168" t="s">
        <v>670</v>
      </c>
      <c r="F107" s="168"/>
      <c r="G107" s="168" t="s">
        <v>247</v>
      </c>
      <c r="H107" s="168" t="s">
        <v>671</v>
      </c>
      <c r="I107" s="165">
        <v>42545</v>
      </c>
      <c r="J107" s="168" t="s">
        <v>30</v>
      </c>
      <c r="K107" s="168"/>
      <c r="L107" s="168"/>
      <c r="M107" s="168" t="s">
        <v>192</v>
      </c>
      <c r="N107" s="168" t="s">
        <v>672</v>
      </c>
      <c r="O107" s="168"/>
      <c r="P107" s="168"/>
      <c r="Q107" s="168"/>
      <c r="R107" s="168"/>
      <c r="S107" s="184">
        <v>42594</v>
      </c>
      <c r="T107" s="185">
        <v>2000</v>
      </c>
      <c r="U107" s="185" t="s">
        <v>258</v>
      </c>
      <c r="V107" s="185">
        <v>1796.68</v>
      </c>
      <c r="W107" s="185">
        <v>0</v>
      </c>
      <c r="X107" s="278" t="s">
        <v>149</v>
      </c>
      <c r="Y107" s="279"/>
      <c r="Z107" s="185">
        <v>1809.18</v>
      </c>
      <c r="AA107" s="168" t="s">
        <v>41</v>
      </c>
      <c r="AB107" s="166" t="s">
        <v>1410</v>
      </c>
    </row>
    <row r="108" spans="1:28" ht="15.75" customHeight="1" x14ac:dyDescent="0.25">
      <c r="A108" s="165">
        <v>42563</v>
      </c>
      <c r="B108" s="168"/>
      <c r="C108" s="168" t="s">
        <v>1394</v>
      </c>
      <c r="D108" s="168" t="s">
        <v>285</v>
      </c>
      <c r="E108" s="168" t="s">
        <v>673</v>
      </c>
      <c r="F108" s="168"/>
      <c r="G108" s="168" t="s">
        <v>247</v>
      </c>
      <c r="H108" s="168" t="s">
        <v>674</v>
      </c>
      <c r="I108" s="165">
        <v>42564</v>
      </c>
      <c r="J108" s="168" t="s">
        <v>30</v>
      </c>
      <c r="K108" s="168"/>
      <c r="L108" s="168"/>
      <c r="M108" s="168" t="s">
        <v>192</v>
      </c>
      <c r="N108" s="168" t="s">
        <v>675</v>
      </c>
      <c r="O108" s="168"/>
      <c r="P108" s="168"/>
      <c r="Q108" s="168"/>
      <c r="R108" s="168"/>
      <c r="S108" s="184">
        <v>42578</v>
      </c>
      <c r="T108" s="185">
        <v>2750.98</v>
      </c>
      <c r="U108" s="185" t="s">
        <v>34</v>
      </c>
      <c r="V108" s="185">
        <v>2741.62</v>
      </c>
      <c r="W108" s="185">
        <v>0</v>
      </c>
      <c r="X108" s="278" t="s">
        <v>35</v>
      </c>
      <c r="Y108" s="279"/>
      <c r="Z108" s="185">
        <v>2741.62</v>
      </c>
      <c r="AA108" s="168" t="s">
        <v>41</v>
      </c>
      <c r="AB108" s="166"/>
    </row>
    <row r="109" spans="1:28" ht="15.75" customHeight="1" x14ac:dyDescent="0.25">
      <c r="A109" s="165">
        <v>42565</v>
      </c>
      <c r="B109" s="168"/>
      <c r="C109" s="168" t="s">
        <v>676</v>
      </c>
      <c r="D109" s="168" t="s">
        <v>380</v>
      </c>
      <c r="E109" s="168" t="s">
        <v>609</v>
      </c>
      <c r="F109" s="168"/>
      <c r="G109" s="168" t="s">
        <v>263</v>
      </c>
      <c r="H109" s="168" t="s">
        <v>677</v>
      </c>
      <c r="I109" s="165">
        <v>42594</v>
      </c>
      <c r="J109" s="168" t="s">
        <v>30</v>
      </c>
      <c r="K109" s="168" t="s">
        <v>30</v>
      </c>
      <c r="L109" s="168"/>
      <c r="M109" s="168" t="s">
        <v>192</v>
      </c>
      <c r="N109" s="168" t="s">
        <v>678</v>
      </c>
      <c r="O109" s="168" t="s">
        <v>192</v>
      </c>
      <c r="P109" s="168" t="s">
        <v>679</v>
      </c>
      <c r="Q109" s="168"/>
      <c r="R109" s="168"/>
      <c r="S109" s="184">
        <v>42599</v>
      </c>
      <c r="T109" s="185">
        <v>990</v>
      </c>
      <c r="U109" s="185" t="s">
        <v>38</v>
      </c>
      <c r="V109" s="185">
        <v>1188</v>
      </c>
      <c r="W109" s="185">
        <v>0</v>
      </c>
      <c r="X109" s="278" t="s">
        <v>35</v>
      </c>
      <c r="Y109" s="279"/>
      <c r="Z109" s="185">
        <v>1188</v>
      </c>
      <c r="AA109" s="168" t="s">
        <v>41</v>
      </c>
      <c r="AB109" s="166"/>
    </row>
    <row r="110" spans="1:28" ht="15.75" customHeight="1" x14ac:dyDescent="0.25">
      <c r="A110" s="165">
        <v>42566</v>
      </c>
      <c r="B110" s="168"/>
      <c r="C110" s="168" t="s">
        <v>680</v>
      </c>
      <c r="D110" s="168" t="s">
        <v>399</v>
      </c>
      <c r="E110" s="168" t="s">
        <v>400</v>
      </c>
      <c r="F110" s="168"/>
      <c r="G110" s="168" t="s">
        <v>263</v>
      </c>
      <c r="H110" s="168" t="s">
        <v>681</v>
      </c>
      <c r="I110" s="165">
        <v>42569</v>
      </c>
      <c r="J110" s="168" t="s">
        <v>30</v>
      </c>
      <c r="K110" s="168"/>
      <c r="L110" s="168"/>
      <c r="M110" s="168" t="s">
        <v>192</v>
      </c>
      <c r="N110" s="168" t="s">
        <v>402</v>
      </c>
      <c r="O110" s="168"/>
      <c r="P110" s="168" t="s">
        <v>403</v>
      </c>
      <c r="Q110" s="168"/>
      <c r="R110" s="168"/>
      <c r="S110" s="184">
        <v>42593</v>
      </c>
      <c r="T110" s="185">
        <v>1487.5</v>
      </c>
      <c r="U110" s="185" t="s">
        <v>258</v>
      </c>
      <c r="V110" s="185">
        <v>1336.28</v>
      </c>
      <c r="W110" s="185">
        <v>0</v>
      </c>
      <c r="X110" s="278" t="s">
        <v>35</v>
      </c>
      <c r="Y110" s="279"/>
      <c r="Z110" s="185">
        <v>1336.28</v>
      </c>
      <c r="AA110" s="168" t="s">
        <v>399</v>
      </c>
      <c r="AB110" s="166"/>
    </row>
    <row r="111" spans="1:28" ht="15.75" customHeight="1" x14ac:dyDescent="0.25">
      <c r="A111" s="165">
        <v>42564</v>
      </c>
      <c r="B111" s="168"/>
      <c r="C111" s="168" t="s">
        <v>682</v>
      </c>
      <c r="D111" s="168" t="s">
        <v>367</v>
      </c>
      <c r="E111" s="168" t="s">
        <v>683</v>
      </c>
      <c r="F111" s="168"/>
      <c r="G111" s="168" t="s">
        <v>247</v>
      </c>
      <c r="H111" s="168" t="s">
        <v>684</v>
      </c>
      <c r="I111" s="165">
        <v>42564</v>
      </c>
      <c r="J111" s="168" t="s">
        <v>30</v>
      </c>
      <c r="K111" s="168"/>
      <c r="L111" s="168"/>
      <c r="M111" s="168" t="s">
        <v>192</v>
      </c>
      <c r="N111" s="168" t="s">
        <v>631</v>
      </c>
      <c r="O111" s="168"/>
      <c r="P111" s="168" t="s">
        <v>685</v>
      </c>
      <c r="Q111" s="168"/>
      <c r="R111" s="168"/>
      <c r="S111" s="184">
        <v>42980</v>
      </c>
      <c r="T111" s="185">
        <v>4000</v>
      </c>
      <c r="U111" s="185" t="s">
        <v>258</v>
      </c>
      <c r="V111" s="185">
        <v>3613.64</v>
      </c>
      <c r="W111" s="185">
        <v>0</v>
      </c>
      <c r="X111" s="278" t="s">
        <v>35</v>
      </c>
      <c r="Y111" s="279"/>
      <c r="Z111" s="185">
        <v>3626.14</v>
      </c>
      <c r="AA111" s="168" t="s">
        <v>41</v>
      </c>
      <c r="AB111" s="166" t="s">
        <v>1386</v>
      </c>
    </row>
    <row r="112" spans="1:28" ht="15.75" customHeight="1" x14ac:dyDescent="0.25">
      <c r="A112" s="165">
        <v>42571</v>
      </c>
      <c r="B112" s="168"/>
      <c r="C112" s="168" t="s">
        <v>686</v>
      </c>
      <c r="D112" s="168" t="s">
        <v>251</v>
      </c>
      <c r="E112" s="168" t="s">
        <v>687</v>
      </c>
      <c r="F112" s="168"/>
      <c r="G112" s="168" t="s">
        <v>247</v>
      </c>
      <c r="H112" s="168" t="s">
        <v>688</v>
      </c>
      <c r="I112" s="165">
        <v>42590</v>
      </c>
      <c r="J112" s="168" t="s">
        <v>30</v>
      </c>
      <c r="K112" s="168"/>
      <c r="L112" s="168"/>
      <c r="M112" s="168" t="s">
        <v>32</v>
      </c>
      <c r="N112" s="168" t="s">
        <v>689</v>
      </c>
      <c r="O112" s="168"/>
      <c r="P112" s="168"/>
      <c r="Q112" s="168"/>
      <c r="R112" s="168"/>
      <c r="S112" s="184">
        <v>42571</v>
      </c>
      <c r="T112" s="185">
        <v>1125</v>
      </c>
      <c r="U112" s="185" t="s">
        <v>38</v>
      </c>
      <c r="V112" s="185">
        <v>1350</v>
      </c>
      <c r="W112" s="185">
        <v>0</v>
      </c>
      <c r="X112" s="278" t="s">
        <v>151</v>
      </c>
      <c r="Y112" s="279"/>
      <c r="Z112" s="185">
        <v>1350</v>
      </c>
      <c r="AA112" s="168" t="s">
        <v>41</v>
      </c>
      <c r="AB112" s="166"/>
    </row>
    <row r="113" spans="1:28" ht="15.75" customHeight="1" x14ac:dyDescent="0.25">
      <c r="A113" s="165">
        <v>42572</v>
      </c>
      <c r="B113" s="168"/>
      <c r="C113" s="168" t="s">
        <v>690</v>
      </c>
      <c r="D113" s="168" t="s">
        <v>340</v>
      </c>
      <c r="E113" s="168" t="s">
        <v>658</v>
      </c>
      <c r="F113" s="168"/>
      <c r="G113" s="168" t="s">
        <v>263</v>
      </c>
      <c r="H113" s="168" t="s">
        <v>691</v>
      </c>
      <c r="I113" s="165">
        <v>42606</v>
      </c>
      <c r="J113" s="168" t="s">
        <v>30</v>
      </c>
      <c r="K113" s="168"/>
      <c r="L113" s="168"/>
      <c r="M113" s="168" t="s">
        <v>192</v>
      </c>
      <c r="N113" s="168" t="s">
        <v>692</v>
      </c>
      <c r="O113" s="168"/>
      <c r="P113" s="168"/>
      <c r="Q113" s="168"/>
      <c r="R113" s="168"/>
      <c r="S113" s="184">
        <v>42593</v>
      </c>
      <c r="T113" s="185">
        <v>2689</v>
      </c>
      <c r="U113" s="185" t="s">
        <v>258</v>
      </c>
      <c r="V113" s="185">
        <v>2415.63</v>
      </c>
      <c r="W113" s="185">
        <v>0</v>
      </c>
      <c r="X113" s="278" t="s">
        <v>35</v>
      </c>
      <c r="Y113" s="279"/>
      <c r="Z113" s="185">
        <v>2415.63</v>
      </c>
      <c r="AA113" s="168" t="s">
        <v>41</v>
      </c>
      <c r="AB113" s="166"/>
    </row>
    <row r="114" spans="1:28" ht="15.75" customHeight="1" x14ac:dyDescent="0.25">
      <c r="A114" s="165">
        <v>42572</v>
      </c>
      <c r="B114" s="168"/>
      <c r="C114" s="168" t="s">
        <v>693</v>
      </c>
      <c r="D114" s="168" t="s">
        <v>285</v>
      </c>
      <c r="E114" s="168" t="s">
        <v>482</v>
      </c>
      <c r="F114" s="168"/>
      <c r="G114" s="168" t="s">
        <v>247</v>
      </c>
      <c r="H114" s="168" t="s">
        <v>694</v>
      </c>
      <c r="I114" s="165">
        <v>42788</v>
      </c>
      <c r="J114" s="168" t="s">
        <v>30</v>
      </c>
      <c r="K114" s="168"/>
      <c r="L114" s="168"/>
      <c r="M114" s="168" t="s">
        <v>192</v>
      </c>
      <c r="N114" s="168" t="s">
        <v>695</v>
      </c>
      <c r="O114" s="168"/>
      <c r="P114" s="168"/>
      <c r="Q114" s="168"/>
      <c r="R114" s="168"/>
      <c r="S114" s="203">
        <v>42816</v>
      </c>
      <c r="T114" s="185">
        <v>3408.82</v>
      </c>
      <c r="U114" s="185" t="s">
        <v>34</v>
      </c>
      <c r="V114" s="187">
        <v>3472.19</v>
      </c>
      <c r="W114" s="166">
        <v>0</v>
      </c>
      <c r="X114" s="278" t="s">
        <v>35</v>
      </c>
      <c r="Y114" s="279"/>
      <c r="Z114" s="185">
        <v>3472.19</v>
      </c>
      <c r="AA114" s="168" t="s">
        <v>41</v>
      </c>
      <c r="AB114" s="166"/>
    </row>
    <row r="115" spans="1:28" ht="15.75" customHeight="1" x14ac:dyDescent="0.25">
      <c r="A115" s="165">
        <v>42573</v>
      </c>
      <c r="B115" s="168"/>
      <c r="C115" s="191" t="s">
        <v>696</v>
      </c>
      <c r="D115" s="191" t="s">
        <v>251</v>
      </c>
      <c r="E115" s="191" t="s">
        <v>697</v>
      </c>
      <c r="F115" s="207"/>
      <c r="G115" s="191" t="s">
        <v>263</v>
      </c>
      <c r="H115" s="168" t="s">
        <v>698</v>
      </c>
      <c r="I115" s="165">
        <v>42599</v>
      </c>
      <c r="J115" s="168" t="s">
        <v>30</v>
      </c>
      <c r="K115" s="168"/>
      <c r="L115" s="191"/>
      <c r="M115" s="168" t="s">
        <v>32</v>
      </c>
      <c r="N115" s="168" t="s">
        <v>699</v>
      </c>
      <c r="O115" s="168"/>
      <c r="P115" s="168"/>
      <c r="Q115" s="191"/>
      <c r="R115" s="199"/>
      <c r="S115" s="184">
        <v>42599</v>
      </c>
      <c r="T115" s="185">
        <v>971</v>
      </c>
      <c r="U115" s="185" t="s">
        <v>38</v>
      </c>
      <c r="V115" s="185">
        <v>1165.2</v>
      </c>
      <c r="W115" s="185">
        <v>0</v>
      </c>
      <c r="X115" s="278" t="s">
        <v>151</v>
      </c>
      <c r="Y115" s="279"/>
      <c r="Z115" s="185">
        <v>1165.2</v>
      </c>
      <c r="AA115" s="168" t="s">
        <v>41</v>
      </c>
      <c r="AB115" s="166"/>
    </row>
    <row r="116" spans="1:28" ht="15.75" customHeight="1" x14ac:dyDescent="0.25">
      <c r="A116" s="165">
        <v>42573</v>
      </c>
      <c r="B116" s="168"/>
      <c r="C116" s="168" t="s">
        <v>700</v>
      </c>
      <c r="D116" s="168" t="s">
        <v>380</v>
      </c>
      <c r="E116" s="168" t="s">
        <v>701</v>
      </c>
      <c r="F116" s="168"/>
      <c r="G116" s="168" t="s">
        <v>263</v>
      </c>
      <c r="H116" s="168" t="s">
        <v>702</v>
      </c>
      <c r="I116" s="165">
        <v>42642</v>
      </c>
      <c r="J116" s="168" t="s">
        <v>30</v>
      </c>
      <c r="K116" s="168"/>
      <c r="L116" s="168"/>
      <c r="M116" s="168" t="s">
        <v>192</v>
      </c>
      <c r="N116" s="168" t="s">
        <v>703</v>
      </c>
      <c r="O116" s="168"/>
      <c r="P116" s="168"/>
      <c r="Q116" s="168"/>
      <c r="R116" s="168"/>
      <c r="S116" s="184">
        <v>42599</v>
      </c>
      <c r="T116" s="185">
        <v>3150</v>
      </c>
      <c r="U116" s="185" t="s">
        <v>704</v>
      </c>
      <c r="V116" s="185">
        <v>3780</v>
      </c>
      <c r="W116" s="185">
        <v>0</v>
      </c>
      <c r="X116" s="278" t="s">
        <v>35</v>
      </c>
      <c r="Y116" s="279"/>
      <c r="Z116" s="185">
        <v>3780</v>
      </c>
      <c r="AA116" s="168" t="s">
        <v>41</v>
      </c>
      <c r="AB116" s="192"/>
    </row>
    <row r="117" spans="1:28" ht="15.75" customHeight="1" x14ac:dyDescent="0.25">
      <c r="A117" s="165">
        <v>42573</v>
      </c>
      <c r="B117" s="168"/>
      <c r="C117" s="168" t="s">
        <v>705</v>
      </c>
      <c r="D117" s="168" t="s">
        <v>251</v>
      </c>
      <c r="E117" s="168" t="s">
        <v>706</v>
      </c>
      <c r="F117" s="168"/>
      <c r="G117" s="168" t="s">
        <v>247</v>
      </c>
      <c r="H117" s="168" t="s">
        <v>707</v>
      </c>
      <c r="I117" s="165">
        <v>42677</v>
      </c>
      <c r="J117" s="168" t="s">
        <v>30</v>
      </c>
      <c r="K117" s="168"/>
      <c r="L117" s="168"/>
      <c r="M117" s="168" t="s">
        <v>192</v>
      </c>
      <c r="N117" s="168" t="s">
        <v>708</v>
      </c>
      <c r="O117" s="168"/>
      <c r="P117" s="168"/>
      <c r="Q117" s="168"/>
      <c r="R117" s="168"/>
      <c r="S117" s="184">
        <v>42597</v>
      </c>
      <c r="T117" s="185">
        <v>1500</v>
      </c>
      <c r="U117" s="185" t="s">
        <v>38</v>
      </c>
      <c r="V117" s="185">
        <v>1800</v>
      </c>
      <c r="W117" s="185">
        <v>1241.3699999999999</v>
      </c>
      <c r="X117" s="278" t="s">
        <v>151</v>
      </c>
      <c r="Y117" s="279"/>
      <c r="Z117" s="185">
        <v>1800</v>
      </c>
      <c r="AA117" s="168" t="s">
        <v>41</v>
      </c>
      <c r="AB117" s="166"/>
    </row>
    <row r="118" spans="1:28" ht="15.75" customHeight="1" x14ac:dyDescent="0.25">
      <c r="A118" s="208">
        <v>42620</v>
      </c>
      <c r="B118" s="192"/>
      <c r="C118" s="196" t="s">
        <v>705</v>
      </c>
      <c r="D118" s="196" t="s">
        <v>251</v>
      </c>
      <c r="E118" s="196" t="s">
        <v>706</v>
      </c>
      <c r="F118" s="192" t="s">
        <v>706</v>
      </c>
      <c r="G118" s="209" t="s">
        <v>247</v>
      </c>
      <c r="H118" s="209" t="s">
        <v>707</v>
      </c>
      <c r="I118" s="208">
        <v>42677</v>
      </c>
      <c r="J118" s="209" t="s">
        <v>30</v>
      </c>
      <c r="K118" s="192"/>
      <c r="L118" s="192"/>
      <c r="M118" s="209" t="s">
        <v>192</v>
      </c>
      <c r="N118" s="209" t="s">
        <v>708</v>
      </c>
      <c r="O118" s="192"/>
      <c r="P118" s="167"/>
      <c r="Q118" s="192"/>
      <c r="R118" s="192"/>
      <c r="S118" s="210">
        <v>42755</v>
      </c>
      <c r="T118" s="211">
        <v>900</v>
      </c>
      <c r="U118" s="209" t="s">
        <v>258</v>
      </c>
      <c r="V118" s="211">
        <v>877.76</v>
      </c>
      <c r="W118" s="209">
        <v>0</v>
      </c>
      <c r="X118" s="278" t="s">
        <v>151</v>
      </c>
      <c r="Y118" s="279"/>
      <c r="Z118" s="211">
        <v>890.26</v>
      </c>
      <c r="AA118" s="192" t="s">
        <v>41</v>
      </c>
      <c r="AB118" s="167" t="s">
        <v>1389</v>
      </c>
    </row>
    <row r="119" spans="1:28" ht="15.75" customHeight="1" x14ac:dyDescent="0.25">
      <c r="A119" s="208">
        <v>42620</v>
      </c>
      <c r="B119" s="192"/>
      <c r="C119" s="196" t="s">
        <v>705</v>
      </c>
      <c r="D119" s="196" t="s">
        <v>251</v>
      </c>
      <c r="E119" s="196" t="s">
        <v>706</v>
      </c>
      <c r="F119" s="192" t="s">
        <v>706</v>
      </c>
      <c r="G119" s="209" t="s">
        <v>247</v>
      </c>
      <c r="H119" s="209" t="s">
        <v>707</v>
      </c>
      <c r="I119" s="208">
        <v>42677</v>
      </c>
      <c r="J119" s="209" t="s">
        <v>30</v>
      </c>
      <c r="K119" s="192"/>
      <c r="L119" s="192"/>
      <c r="M119" s="209" t="s">
        <v>192</v>
      </c>
      <c r="N119" s="209" t="s">
        <v>708</v>
      </c>
      <c r="O119" s="192"/>
      <c r="P119" s="167"/>
      <c r="Q119" s="192"/>
      <c r="R119" s="192"/>
      <c r="S119" s="210">
        <v>42768</v>
      </c>
      <c r="T119" s="211">
        <v>360</v>
      </c>
      <c r="U119" s="209" t="s">
        <v>258</v>
      </c>
      <c r="V119" s="211">
        <v>351.11</v>
      </c>
      <c r="W119" s="209">
        <v>0</v>
      </c>
      <c r="X119" s="278" t="s">
        <v>151</v>
      </c>
      <c r="Y119" s="279"/>
      <c r="Z119" s="211">
        <v>351.11</v>
      </c>
      <c r="AA119" s="192" t="s">
        <v>41</v>
      </c>
      <c r="AB119" s="167"/>
    </row>
    <row r="120" spans="1:28" ht="15.75" customHeight="1" x14ac:dyDescent="0.25">
      <c r="A120" s="165">
        <v>42576</v>
      </c>
      <c r="B120" s="168"/>
      <c r="C120" s="168" t="s">
        <v>709</v>
      </c>
      <c r="D120" s="168" t="s">
        <v>260</v>
      </c>
      <c r="E120" s="168" t="s">
        <v>710</v>
      </c>
      <c r="F120" s="168"/>
      <c r="G120" s="168" t="s">
        <v>263</v>
      </c>
      <c r="H120" s="168" t="s">
        <v>711</v>
      </c>
      <c r="I120" s="165">
        <v>42577</v>
      </c>
      <c r="J120" s="168" t="s">
        <v>30</v>
      </c>
      <c r="K120" s="168"/>
      <c r="L120" s="168"/>
      <c r="M120" s="168" t="s">
        <v>190</v>
      </c>
      <c r="N120" s="166" t="s">
        <v>712</v>
      </c>
      <c r="O120" s="168"/>
      <c r="P120" s="168"/>
      <c r="Q120" s="168"/>
      <c r="R120" s="168"/>
      <c r="S120" s="184">
        <v>42606</v>
      </c>
      <c r="T120" s="185">
        <v>1214.5</v>
      </c>
      <c r="U120" s="185" t="s">
        <v>38</v>
      </c>
      <c r="V120" s="185">
        <v>1457.4</v>
      </c>
      <c r="W120" s="185">
        <v>0</v>
      </c>
      <c r="X120" s="278" t="s">
        <v>154</v>
      </c>
      <c r="Y120" s="279"/>
      <c r="Z120" s="185">
        <v>1457.4</v>
      </c>
      <c r="AA120" s="168" t="s">
        <v>41</v>
      </c>
      <c r="AB120" s="166"/>
    </row>
    <row r="121" spans="1:28" ht="15.75" customHeight="1" x14ac:dyDescent="0.25">
      <c r="A121" s="212">
        <v>42577</v>
      </c>
      <c r="B121" s="191"/>
      <c r="C121" s="213" t="s">
        <v>713</v>
      </c>
      <c r="D121" s="213" t="s">
        <v>260</v>
      </c>
      <c r="E121" s="213" t="s">
        <v>714</v>
      </c>
      <c r="F121" s="191"/>
      <c r="G121" s="214" t="s">
        <v>263</v>
      </c>
      <c r="H121" s="214" t="s">
        <v>715</v>
      </c>
      <c r="I121" s="208">
        <v>42656</v>
      </c>
      <c r="J121" s="214" t="s">
        <v>30</v>
      </c>
      <c r="K121" s="191"/>
      <c r="L121" s="191"/>
      <c r="M121" s="214" t="s">
        <v>32</v>
      </c>
      <c r="N121" s="166" t="s">
        <v>716</v>
      </c>
      <c r="O121" s="191"/>
      <c r="P121" s="191"/>
      <c r="Q121" s="191"/>
      <c r="R121" s="191"/>
      <c r="S121" s="215">
        <v>42673</v>
      </c>
      <c r="T121" s="216">
        <v>1214.5</v>
      </c>
      <c r="U121" s="216" t="s">
        <v>38</v>
      </c>
      <c r="V121" s="216">
        <v>1457.4</v>
      </c>
      <c r="W121" s="216">
        <v>0</v>
      </c>
      <c r="X121" s="278" t="s">
        <v>154</v>
      </c>
      <c r="Y121" s="279"/>
      <c r="Z121" s="216">
        <v>1457.4</v>
      </c>
      <c r="AA121" s="191" t="s">
        <v>41</v>
      </c>
      <c r="AB121" s="166"/>
    </row>
    <row r="122" spans="1:28" ht="15.75" customHeight="1" x14ac:dyDescent="0.25">
      <c r="A122" s="165">
        <v>42578</v>
      </c>
      <c r="B122" s="168">
        <v>26566142</v>
      </c>
      <c r="C122" s="166" t="s">
        <v>717</v>
      </c>
      <c r="D122" s="168" t="s">
        <v>488</v>
      </c>
      <c r="E122" s="168" t="s">
        <v>718</v>
      </c>
      <c r="F122" s="168"/>
      <c r="G122" s="168" t="s">
        <v>263</v>
      </c>
      <c r="H122" s="168" t="s">
        <v>719</v>
      </c>
      <c r="I122" s="165">
        <v>42683</v>
      </c>
      <c r="J122" s="168" t="s">
        <v>30</v>
      </c>
      <c r="K122" s="168"/>
      <c r="L122" s="168"/>
      <c r="M122" s="168" t="s">
        <v>188</v>
      </c>
      <c r="N122" s="166" t="s">
        <v>720</v>
      </c>
      <c r="O122" s="168"/>
      <c r="P122" s="168"/>
      <c r="Q122" s="168"/>
      <c r="R122" s="168"/>
      <c r="S122" s="184">
        <v>42593</v>
      </c>
      <c r="T122" s="185">
        <v>1495</v>
      </c>
      <c r="U122" s="185" t="s">
        <v>258</v>
      </c>
      <c r="V122" s="185">
        <v>1343.02</v>
      </c>
      <c r="W122" s="185">
        <v>0</v>
      </c>
      <c r="X122" s="278" t="s">
        <v>35</v>
      </c>
      <c r="Y122" s="279"/>
      <c r="Z122" s="185">
        <v>1343.02</v>
      </c>
      <c r="AA122" s="168" t="s">
        <v>41</v>
      </c>
      <c r="AB122" s="192"/>
    </row>
    <row r="123" spans="1:28" ht="15.75" customHeight="1" x14ac:dyDescent="0.25">
      <c r="A123" s="165">
        <v>42579</v>
      </c>
      <c r="B123" s="168"/>
      <c r="C123" s="168" t="s">
        <v>721</v>
      </c>
      <c r="D123" s="168" t="s">
        <v>251</v>
      </c>
      <c r="E123" s="168" t="s">
        <v>722</v>
      </c>
      <c r="F123" s="168"/>
      <c r="G123" s="168" t="s">
        <v>247</v>
      </c>
      <c r="H123" s="168" t="s">
        <v>723</v>
      </c>
      <c r="I123" s="165">
        <v>42628</v>
      </c>
      <c r="J123" s="168" t="s">
        <v>30</v>
      </c>
      <c r="K123" s="168"/>
      <c r="L123" s="168"/>
      <c r="M123" s="168" t="s">
        <v>214</v>
      </c>
      <c r="N123" s="168" t="s">
        <v>724</v>
      </c>
      <c r="O123" s="168"/>
      <c r="P123" s="168"/>
      <c r="Q123" s="168"/>
      <c r="R123" s="168"/>
      <c r="S123" s="184">
        <v>42583</v>
      </c>
      <c r="T123" s="185">
        <v>1500</v>
      </c>
      <c r="U123" s="185" t="s">
        <v>38</v>
      </c>
      <c r="V123" s="185">
        <v>1800</v>
      </c>
      <c r="W123" s="185">
        <v>0</v>
      </c>
      <c r="X123" s="278" t="s">
        <v>151</v>
      </c>
      <c r="Y123" s="279"/>
      <c r="Z123" s="185">
        <v>1800</v>
      </c>
      <c r="AA123" s="168" t="s">
        <v>41</v>
      </c>
      <c r="AB123" s="166"/>
    </row>
    <row r="124" spans="1:28" ht="15.75" customHeight="1" x14ac:dyDescent="0.25">
      <c r="A124" s="193">
        <v>42466</v>
      </c>
      <c r="B124" s="168"/>
      <c r="C124" s="191" t="s">
        <v>725</v>
      </c>
      <c r="D124" s="191" t="s">
        <v>726</v>
      </c>
      <c r="E124" s="191" t="s">
        <v>727</v>
      </c>
      <c r="F124" s="168"/>
      <c r="G124" s="168" t="s">
        <v>247</v>
      </c>
      <c r="H124" s="169" t="s">
        <v>728</v>
      </c>
      <c r="I124" s="193">
        <v>42541</v>
      </c>
      <c r="J124" s="168" t="s">
        <v>30</v>
      </c>
      <c r="K124" s="191" t="s">
        <v>30</v>
      </c>
      <c r="L124" s="168"/>
      <c r="M124" s="168" t="s">
        <v>192</v>
      </c>
      <c r="N124" s="168" t="s">
        <v>442</v>
      </c>
      <c r="O124" s="191" t="s">
        <v>192</v>
      </c>
      <c r="P124" s="199" t="s">
        <v>370</v>
      </c>
      <c r="Q124" s="168"/>
      <c r="R124" s="169"/>
      <c r="S124" s="184">
        <v>42655</v>
      </c>
      <c r="T124" s="185">
        <v>1360</v>
      </c>
      <c r="U124" s="185" t="s">
        <v>38</v>
      </c>
      <c r="V124" s="185">
        <v>1632</v>
      </c>
      <c r="W124" s="185">
        <v>0</v>
      </c>
      <c r="X124" s="278" t="s">
        <v>150</v>
      </c>
      <c r="Y124" s="279"/>
      <c r="Z124" s="173">
        <v>1632</v>
      </c>
      <c r="AA124" s="168" t="s">
        <v>41</v>
      </c>
      <c r="AB124" s="166"/>
    </row>
    <row r="125" spans="1:28" ht="15.75" customHeight="1" x14ac:dyDescent="0.25">
      <c r="A125" s="193">
        <v>42508</v>
      </c>
      <c r="B125" s="168"/>
      <c r="C125" s="191" t="s">
        <v>729</v>
      </c>
      <c r="D125" s="191" t="s">
        <v>726</v>
      </c>
      <c r="E125" s="191" t="s">
        <v>730</v>
      </c>
      <c r="F125" s="168"/>
      <c r="G125" s="168" t="s">
        <v>247</v>
      </c>
      <c r="H125" s="169" t="s">
        <v>731</v>
      </c>
      <c r="I125" s="193">
        <v>42566</v>
      </c>
      <c r="J125" s="168" t="s">
        <v>30</v>
      </c>
      <c r="K125" s="191" t="s">
        <v>30</v>
      </c>
      <c r="L125" s="168"/>
      <c r="M125" s="168" t="s">
        <v>192</v>
      </c>
      <c r="N125" s="168" t="s">
        <v>443</v>
      </c>
      <c r="O125" s="191" t="s">
        <v>192</v>
      </c>
      <c r="P125" s="199" t="s">
        <v>732</v>
      </c>
      <c r="Q125" s="168" t="s">
        <v>192</v>
      </c>
      <c r="R125" s="169" t="s">
        <v>733</v>
      </c>
      <c r="S125" s="184">
        <v>42641</v>
      </c>
      <c r="T125" s="185">
        <v>1360</v>
      </c>
      <c r="U125" s="185" t="s">
        <v>38</v>
      </c>
      <c r="V125" s="185">
        <v>1632</v>
      </c>
      <c r="W125" s="185">
        <v>0</v>
      </c>
      <c r="X125" s="278" t="s">
        <v>150</v>
      </c>
      <c r="Y125" s="279"/>
      <c r="Z125" s="285">
        <v>1632</v>
      </c>
      <c r="AA125" s="168" t="s">
        <v>41</v>
      </c>
      <c r="AB125" s="166"/>
    </row>
    <row r="126" spans="1:28" ht="15.75" customHeight="1" x14ac:dyDescent="0.25">
      <c r="A126" s="217">
        <v>42583</v>
      </c>
      <c r="B126" s="218"/>
      <c r="C126" s="324" t="s">
        <v>734</v>
      </c>
      <c r="D126" s="219" t="s">
        <v>285</v>
      </c>
      <c r="E126" s="219" t="s">
        <v>735</v>
      </c>
      <c r="F126" s="219"/>
      <c r="G126" s="219" t="s">
        <v>247</v>
      </c>
      <c r="H126" s="219" t="s">
        <v>736</v>
      </c>
      <c r="I126" s="217">
        <v>42695</v>
      </c>
      <c r="J126" s="219" t="s">
        <v>30</v>
      </c>
      <c r="K126" s="219"/>
      <c r="L126" s="219"/>
      <c r="M126" s="219" t="s">
        <v>192</v>
      </c>
      <c r="N126" s="324" t="s">
        <v>737</v>
      </c>
      <c r="O126" s="219"/>
      <c r="P126" s="219"/>
      <c r="Q126" s="219"/>
      <c r="R126" s="219"/>
      <c r="S126" s="220">
        <v>42593</v>
      </c>
      <c r="T126" s="221">
        <v>2254.9</v>
      </c>
      <c r="U126" s="221" t="s">
        <v>34</v>
      </c>
      <c r="V126" s="221">
        <v>2247.2199999999998</v>
      </c>
      <c r="W126" s="221">
        <v>0</v>
      </c>
      <c r="X126" s="278" t="s">
        <v>35</v>
      </c>
      <c r="Y126" s="279"/>
      <c r="Z126" s="286">
        <v>2247.2199999999998</v>
      </c>
      <c r="AA126" s="219" t="s">
        <v>41</v>
      </c>
      <c r="AB126" s="287"/>
    </row>
    <row r="127" spans="1:28" ht="15.75" customHeight="1" x14ac:dyDescent="0.25">
      <c r="A127" s="217">
        <v>42583</v>
      </c>
      <c r="B127" s="218"/>
      <c r="C127" s="219" t="s">
        <v>738</v>
      </c>
      <c r="D127" s="219" t="s">
        <v>476</v>
      </c>
      <c r="E127" s="219" t="s">
        <v>658</v>
      </c>
      <c r="F127" s="219"/>
      <c r="G127" s="219" t="s">
        <v>263</v>
      </c>
      <c r="H127" s="219" t="s">
        <v>739</v>
      </c>
      <c r="I127" s="217">
        <v>42632</v>
      </c>
      <c r="J127" s="219" t="s">
        <v>30</v>
      </c>
      <c r="K127" s="219" t="s">
        <v>30</v>
      </c>
      <c r="L127" s="219"/>
      <c r="M127" s="219" t="s">
        <v>192</v>
      </c>
      <c r="N127" s="324" t="s">
        <v>740</v>
      </c>
      <c r="O127" s="219" t="s">
        <v>192</v>
      </c>
      <c r="P127" s="324" t="s">
        <v>740</v>
      </c>
      <c r="Q127" s="219"/>
      <c r="R127" s="219"/>
      <c r="S127" s="222">
        <v>42606</v>
      </c>
      <c r="T127" s="221">
        <v>2979</v>
      </c>
      <c r="U127" s="221" t="s">
        <v>258</v>
      </c>
      <c r="V127" s="221">
        <v>2691.26</v>
      </c>
      <c r="W127" s="221">
        <v>0</v>
      </c>
      <c r="X127" s="278" t="s">
        <v>35</v>
      </c>
      <c r="Y127" s="279"/>
      <c r="Z127" s="221">
        <v>2691.26</v>
      </c>
      <c r="AA127" s="219" t="s">
        <v>41</v>
      </c>
      <c r="AB127" s="235"/>
    </row>
    <row r="128" spans="1:28" ht="15.75" customHeight="1" x14ac:dyDescent="0.25">
      <c r="A128" s="217">
        <v>42585</v>
      </c>
      <c r="B128" s="218"/>
      <c r="C128" s="219" t="s">
        <v>741</v>
      </c>
      <c r="D128" s="219" t="s">
        <v>476</v>
      </c>
      <c r="E128" s="219" t="s">
        <v>658</v>
      </c>
      <c r="F128" s="219"/>
      <c r="G128" s="219" t="s">
        <v>263</v>
      </c>
      <c r="H128" s="219" t="s">
        <v>742</v>
      </c>
      <c r="I128" s="217">
        <v>42702</v>
      </c>
      <c r="J128" s="219" t="s">
        <v>30</v>
      </c>
      <c r="K128" s="219"/>
      <c r="L128" s="219"/>
      <c r="M128" s="219" t="s">
        <v>192</v>
      </c>
      <c r="N128" s="219" t="s">
        <v>743</v>
      </c>
      <c r="O128" s="219"/>
      <c r="P128" s="219"/>
      <c r="Q128" s="219"/>
      <c r="R128" s="219"/>
      <c r="S128" s="220">
        <v>42684</v>
      </c>
      <c r="T128" s="221">
        <v>2689</v>
      </c>
      <c r="U128" s="221" t="s">
        <v>258</v>
      </c>
      <c r="V128" s="221">
        <v>2501.1999999999998</v>
      </c>
      <c r="W128" s="221">
        <v>0</v>
      </c>
      <c r="X128" s="278" t="s">
        <v>35</v>
      </c>
      <c r="Y128" s="279"/>
      <c r="Z128" s="221">
        <v>2501.1999999999998</v>
      </c>
      <c r="AA128" s="219" t="s">
        <v>41</v>
      </c>
      <c r="AB128" s="235"/>
    </row>
    <row r="129" spans="1:28" ht="15.75" customHeight="1" x14ac:dyDescent="0.25">
      <c r="A129" s="217">
        <v>42586</v>
      </c>
      <c r="B129" s="218"/>
      <c r="C129" s="219" t="s">
        <v>744</v>
      </c>
      <c r="D129" s="219" t="s">
        <v>251</v>
      </c>
      <c r="E129" s="219" t="s">
        <v>745</v>
      </c>
      <c r="F129" s="219"/>
      <c r="G129" s="219" t="s">
        <v>247</v>
      </c>
      <c r="H129" s="219" t="s">
        <v>746</v>
      </c>
      <c r="I129" s="217">
        <v>42620</v>
      </c>
      <c r="J129" s="219" t="s">
        <v>30</v>
      </c>
      <c r="K129" s="219"/>
      <c r="L129" s="219"/>
      <c r="M129" s="219" t="s">
        <v>192</v>
      </c>
      <c r="N129" s="219" t="s">
        <v>747</v>
      </c>
      <c r="O129" s="219"/>
      <c r="P129" s="219"/>
      <c r="Q129" s="219"/>
      <c r="R129" s="219"/>
      <c r="S129" s="220">
        <v>42607</v>
      </c>
      <c r="T129" s="221">
        <v>2250</v>
      </c>
      <c r="U129" s="221" t="s">
        <v>38</v>
      </c>
      <c r="V129" s="221">
        <v>2700</v>
      </c>
      <c r="W129" s="221">
        <v>0</v>
      </c>
      <c r="X129" s="278" t="s">
        <v>151</v>
      </c>
      <c r="Y129" s="279"/>
      <c r="Z129" s="221">
        <v>2700</v>
      </c>
      <c r="AA129" s="219" t="s">
        <v>41</v>
      </c>
      <c r="AB129" s="235"/>
    </row>
    <row r="130" spans="1:28" ht="15.75" customHeight="1" x14ac:dyDescent="0.25">
      <c r="A130" s="217">
        <v>42587</v>
      </c>
      <c r="B130" s="218"/>
      <c r="C130" s="219" t="s">
        <v>748</v>
      </c>
      <c r="D130" s="219" t="s">
        <v>749</v>
      </c>
      <c r="E130" s="219" t="s">
        <v>750</v>
      </c>
      <c r="F130" s="219"/>
      <c r="G130" s="219" t="s">
        <v>263</v>
      </c>
      <c r="H130" s="219" t="s">
        <v>751</v>
      </c>
      <c r="I130" s="217">
        <v>42675</v>
      </c>
      <c r="J130" s="219" t="s">
        <v>30</v>
      </c>
      <c r="K130" s="219"/>
      <c r="L130" s="219"/>
      <c r="M130" s="219" t="s">
        <v>188</v>
      </c>
      <c r="N130" s="219" t="s">
        <v>752</v>
      </c>
      <c r="O130" s="219"/>
      <c r="P130" s="219"/>
      <c r="Q130" s="219"/>
      <c r="R130" s="219"/>
      <c r="S130" s="220">
        <v>42600</v>
      </c>
      <c r="T130" s="221">
        <v>1950</v>
      </c>
      <c r="U130" s="221" t="s">
        <v>38</v>
      </c>
      <c r="V130" s="221">
        <v>2340</v>
      </c>
      <c r="W130" s="221">
        <v>0</v>
      </c>
      <c r="X130" s="278" t="s">
        <v>35</v>
      </c>
      <c r="Y130" s="279"/>
      <c r="Z130" s="221">
        <v>2340</v>
      </c>
      <c r="AA130" s="219" t="s">
        <v>42</v>
      </c>
      <c r="AB130" s="235"/>
    </row>
    <row r="131" spans="1:28" ht="15.75" customHeight="1" x14ac:dyDescent="0.25">
      <c r="A131" s="217">
        <v>42590</v>
      </c>
      <c r="B131" s="218"/>
      <c r="C131" s="219" t="s">
        <v>753</v>
      </c>
      <c r="D131" s="219" t="s">
        <v>251</v>
      </c>
      <c r="E131" s="219" t="s">
        <v>754</v>
      </c>
      <c r="F131" s="219"/>
      <c r="G131" s="219" t="s">
        <v>247</v>
      </c>
      <c r="H131" s="223" t="s">
        <v>755</v>
      </c>
      <c r="I131" s="217">
        <v>42699</v>
      </c>
      <c r="J131" s="219" t="s">
        <v>30</v>
      </c>
      <c r="K131" s="219" t="s">
        <v>30</v>
      </c>
      <c r="L131" s="219"/>
      <c r="M131" s="219" t="s">
        <v>32</v>
      </c>
      <c r="N131" s="324" t="s">
        <v>756</v>
      </c>
      <c r="O131" s="219" t="s">
        <v>32</v>
      </c>
      <c r="P131" s="324" t="s">
        <v>757</v>
      </c>
      <c r="Q131" s="219"/>
      <c r="R131" s="219"/>
      <c r="S131" s="220">
        <v>42604</v>
      </c>
      <c r="T131" s="221">
        <v>1875</v>
      </c>
      <c r="U131" s="221" t="s">
        <v>38</v>
      </c>
      <c r="V131" s="221">
        <v>2250</v>
      </c>
      <c r="W131" s="221">
        <v>909.5</v>
      </c>
      <c r="X131" s="278" t="s">
        <v>151</v>
      </c>
      <c r="Y131" s="279"/>
      <c r="Z131" s="221">
        <v>2250</v>
      </c>
      <c r="AA131" s="219" t="s">
        <v>41</v>
      </c>
      <c r="AB131" s="180"/>
    </row>
    <row r="132" spans="1:28" ht="15.75" customHeight="1" x14ac:dyDescent="0.25">
      <c r="A132" s="210">
        <v>42649</v>
      </c>
      <c r="B132" s="224"/>
      <c r="C132" s="225" t="s">
        <v>753</v>
      </c>
      <c r="D132" s="225" t="s">
        <v>251</v>
      </c>
      <c r="E132" s="225" t="s">
        <v>754</v>
      </c>
      <c r="F132" s="225"/>
      <c r="G132" s="225" t="s">
        <v>247</v>
      </c>
      <c r="H132" s="225" t="s">
        <v>755</v>
      </c>
      <c r="I132" s="210">
        <v>42699</v>
      </c>
      <c r="J132" s="225" t="s">
        <v>30</v>
      </c>
      <c r="K132" s="225" t="s">
        <v>30</v>
      </c>
      <c r="L132" s="225"/>
      <c r="M132" s="225" t="s">
        <v>32</v>
      </c>
      <c r="N132" s="226" t="s">
        <v>756</v>
      </c>
      <c r="O132" s="225" t="s">
        <v>32</v>
      </c>
      <c r="P132" s="226" t="s">
        <v>757</v>
      </c>
      <c r="Q132" s="225"/>
      <c r="R132" s="225"/>
      <c r="S132" s="227">
        <v>42677</v>
      </c>
      <c r="T132" s="211">
        <v>1000</v>
      </c>
      <c r="U132" s="211" t="s">
        <v>258</v>
      </c>
      <c r="V132" s="211">
        <v>909.5</v>
      </c>
      <c r="W132" s="211">
        <v>0</v>
      </c>
      <c r="X132" s="278" t="s">
        <v>151</v>
      </c>
      <c r="Y132" s="279"/>
      <c r="Z132" s="211">
        <v>909.5</v>
      </c>
      <c r="AA132" s="225" t="s">
        <v>41</v>
      </c>
      <c r="AB132" s="176"/>
    </row>
    <row r="133" spans="1:28" ht="15.75" customHeight="1" x14ac:dyDescent="0.25">
      <c r="A133" s="217">
        <v>42592</v>
      </c>
      <c r="B133" s="218"/>
      <c r="C133" s="219" t="s">
        <v>758</v>
      </c>
      <c r="D133" s="219" t="s">
        <v>759</v>
      </c>
      <c r="E133" s="219" t="s">
        <v>760</v>
      </c>
      <c r="F133" s="219"/>
      <c r="G133" s="219" t="s">
        <v>247</v>
      </c>
      <c r="H133" s="223" t="s">
        <v>761</v>
      </c>
      <c r="I133" s="217">
        <v>42627</v>
      </c>
      <c r="J133" s="219" t="s">
        <v>30</v>
      </c>
      <c r="K133" s="219"/>
      <c r="L133" s="219"/>
      <c r="M133" s="219" t="s">
        <v>188</v>
      </c>
      <c r="N133" s="213" t="s">
        <v>762</v>
      </c>
      <c r="O133" s="219"/>
      <c r="P133" s="219"/>
      <c r="Q133" s="219"/>
      <c r="R133" s="219"/>
      <c r="S133" s="220">
        <v>42649</v>
      </c>
      <c r="T133" s="221">
        <v>5000</v>
      </c>
      <c r="U133" s="221" t="s">
        <v>258</v>
      </c>
      <c r="V133" s="221">
        <v>4547.5200000000004</v>
      </c>
      <c r="W133" s="221">
        <v>726.69</v>
      </c>
      <c r="X133" s="278" t="s">
        <v>35</v>
      </c>
      <c r="Y133" s="279"/>
      <c r="Z133" s="221">
        <v>4547.5200000000004</v>
      </c>
      <c r="AA133" s="219" t="s">
        <v>41</v>
      </c>
      <c r="AB133" s="180"/>
    </row>
    <row r="134" spans="1:28" ht="15.75" customHeight="1" x14ac:dyDescent="0.25">
      <c r="A134" s="217">
        <v>42592</v>
      </c>
      <c r="B134" s="218"/>
      <c r="C134" s="219" t="s">
        <v>758</v>
      </c>
      <c r="D134" s="219" t="s">
        <v>759</v>
      </c>
      <c r="E134" s="219" t="s">
        <v>760</v>
      </c>
      <c r="F134" s="219"/>
      <c r="G134" s="219" t="s">
        <v>247</v>
      </c>
      <c r="H134" s="223" t="s">
        <v>761</v>
      </c>
      <c r="I134" s="217">
        <v>42627</v>
      </c>
      <c r="J134" s="219" t="s">
        <v>30</v>
      </c>
      <c r="K134" s="219" t="s">
        <v>30</v>
      </c>
      <c r="L134" s="219"/>
      <c r="M134" s="219" t="s">
        <v>188</v>
      </c>
      <c r="N134" s="213" t="s">
        <v>762</v>
      </c>
      <c r="O134" s="219"/>
      <c r="P134" s="219"/>
      <c r="Q134" s="219"/>
      <c r="R134" s="219"/>
      <c r="S134" s="220">
        <v>42691</v>
      </c>
      <c r="T134" s="221">
        <v>799</v>
      </c>
      <c r="U134" s="221" t="s">
        <v>258</v>
      </c>
      <c r="V134" s="221">
        <v>726.69</v>
      </c>
      <c r="W134" s="221">
        <v>0</v>
      </c>
      <c r="X134" s="278" t="s">
        <v>35</v>
      </c>
      <c r="Y134" s="279"/>
      <c r="Z134" s="221">
        <v>726.69</v>
      </c>
      <c r="AA134" s="219" t="s">
        <v>41</v>
      </c>
      <c r="AB134" s="180"/>
    </row>
    <row r="135" spans="1:28" ht="15.75" customHeight="1" x14ac:dyDescent="0.25">
      <c r="A135" s="217">
        <v>42592</v>
      </c>
      <c r="B135" s="218"/>
      <c r="C135" s="219" t="s">
        <v>763</v>
      </c>
      <c r="D135" s="219" t="s">
        <v>428</v>
      </c>
      <c r="E135" s="219" t="s">
        <v>429</v>
      </c>
      <c r="F135" s="219"/>
      <c r="G135" s="219" t="s">
        <v>263</v>
      </c>
      <c r="H135" s="223" t="s">
        <v>764</v>
      </c>
      <c r="I135" s="217">
        <v>42643</v>
      </c>
      <c r="J135" s="219" t="s">
        <v>30</v>
      </c>
      <c r="K135" s="219"/>
      <c r="L135" s="219"/>
      <c r="M135" s="219" t="s">
        <v>190</v>
      </c>
      <c r="N135" s="324" t="s">
        <v>765</v>
      </c>
      <c r="O135" s="219"/>
      <c r="P135" s="219"/>
      <c r="Q135" s="219"/>
      <c r="R135" s="219"/>
      <c r="S135" s="220">
        <v>42608</v>
      </c>
      <c r="T135" s="221">
        <v>1350</v>
      </c>
      <c r="U135" s="221" t="s">
        <v>38</v>
      </c>
      <c r="V135" s="221">
        <v>1632.5</v>
      </c>
      <c r="W135" s="221">
        <v>0</v>
      </c>
      <c r="X135" s="278" t="s">
        <v>35</v>
      </c>
      <c r="Y135" s="279"/>
      <c r="Z135" s="221">
        <v>1632.5</v>
      </c>
      <c r="AA135" s="219" t="s">
        <v>42</v>
      </c>
      <c r="AB135" s="180" t="s">
        <v>1382</v>
      </c>
    </row>
    <row r="136" spans="1:28" ht="15.75" customHeight="1" thickBot="1" x14ac:dyDescent="0.3">
      <c r="A136" s="217">
        <v>42592</v>
      </c>
      <c r="B136" s="218"/>
      <c r="C136" s="219" t="s">
        <v>766</v>
      </c>
      <c r="D136" s="219" t="s">
        <v>399</v>
      </c>
      <c r="E136" s="219" t="s">
        <v>400</v>
      </c>
      <c r="F136" s="219"/>
      <c r="G136" s="219" t="s">
        <v>263</v>
      </c>
      <c r="H136" s="228" t="s">
        <v>767</v>
      </c>
      <c r="I136" s="217">
        <v>42592</v>
      </c>
      <c r="J136" s="219" t="s">
        <v>30</v>
      </c>
      <c r="K136" s="219" t="s">
        <v>30</v>
      </c>
      <c r="L136" s="219"/>
      <c r="M136" s="219" t="s">
        <v>192</v>
      </c>
      <c r="N136" s="324" t="s">
        <v>402</v>
      </c>
      <c r="O136" s="219" t="s">
        <v>192</v>
      </c>
      <c r="P136" s="324" t="s">
        <v>403</v>
      </c>
      <c r="Q136" s="219"/>
      <c r="R136" s="219"/>
      <c r="S136" s="220">
        <v>42621</v>
      </c>
      <c r="T136" s="221" t="s">
        <v>768</v>
      </c>
      <c r="U136" s="221" t="s">
        <v>258</v>
      </c>
      <c r="V136" s="221">
        <v>1343.82</v>
      </c>
      <c r="W136" s="221">
        <v>0</v>
      </c>
      <c r="X136" s="278" t="s">
        <v>35</v>
      </c>
      <c r="Y136" s="279"/>
      <c r="Z136" s="221">
        <v>1343.82</v>
      </c>
      <c r="AA136" s="219" t="s">
        <v>399</v>
      </c>
      <c r="AB136" s="180"/>
    </row>
    <row r="137" spans="1:28" ht="15.75" customHeight="1" thickBot="1" x14ac:dyDescent="0.3">
      <c r="A137" s="217">
        <v>42592</v>
      </c>
      <c r="B137" s="218"/>
      <c r="C137" s="219" t="s">
        <v>769</v>
      </c>
      <c r="D137" s="219" t="s">
        <v>380</v>
      </c>
      <c r="E137" s="219" t="s">
        <v>701</v>
      </c>
      <c r="F137" s="219"/>
      <c r="G137" s="219" t="s">
        <v>263</v>
      </c>
      <c r="H137" s="228" t="s">
        <v>770</v>
      </c>
      <c r="I137" s="217">
        <v>42661</v>
      </c>
      <c r="J137" s="219" t="s">
        <v>30</v>
      </c>
      <c r="K137" s="219" t="s">
        <v>30</v>
      </c>
      <c r="L137" s="219"/>
      <c r="M137" s="219" t="s">
        <v>32</v>
      </c>
      <c r="N137" s="323" t="s">
        <v>716</v>
      </c>
      <c r="O137" s="219" t="s">
        <v>32</v>
      </c>
      <c r="P137" s="324" t="s">
        <v>771</v>
      </c>
      <c r="Q137" s="219"/>
      <c r="R137" s="219"/>
      <c r="S137" s="220">
        <v>42648</v>
      </c>
      <c r="T137" s="221">
        <v>3150</v>
      </c>
      <c r="U137" s="221" t="s">
        <v>38</v>
      </c>
      <c r="V137" s="221">
        <v>3780</v>
      </c>
      <c r="W137" s="221">
        <v>0</v>
      </c>
      <c r="X137" s="278" t="s">
        <v>35</v>
      </c>
      <c r="Y137" s="279"/>
      <c r="Z137" s="221">
        <v>3780</v>
      </c>
      <c r="AA137" s="219" t="s">
        <v>41</v>
      </c>
      <c r="AB137" s="180"/>
    </row>
    <row r="138" spans="1:28" ht="15.75" customHeight="1" x14ac:dyDescent="0.25">
      <c r="A138" s="217">
        <v>42593</v>
      </c>
      <c r="B138" s="218"/>
      <c r="C138" s="219" t="s">
        <v>772</v>
      </c>
      <c r="D138" s="219" t="s">
        <v>380</v>
      </c>
      <c r="E138" s="219" t="s">
        <v>701</v>
      </c>
      <c r="F138" s="219"/>
      <c r="G138" s="219" t="s">
        <v>263</v>
      </c>
      <c r="H138" s="219" t="s">
        <v>773</v>
      </c>
      <c r="I138" s="217">
        <v>42639</v>
      </c>
      <c r="J138" s="219" t="s">
        <v>30</v>
      </c>
      <c r="K138" s="219"/>
      <c r="L138" s="219"/>
      <c r="M138" s="219" t="s">
        <v>192</v>
      </c>
      <c r="N138" s="219" t="s">
        <v>774</v>
      </c>
      <c r="O138" s="219"/>
      <c r="P138" s="219"/>
      <c r="Q138" s="219"/>
      <c r="R138" s="219"/>
      <c r="S138" s="220">
        <v>42620</v>
      </c>
      <c r="T138" s="221">
        <v>3150</v>
      </c>
      <c r="U138" s="221" t="s">
        <v>573</v>
      </c>
      <c r="V138" s="221">
        <v>3780</v>
      </c>
      <c r="W138" s="221">
        <v>0</v>
      </c>
      <c r="X138" s="278" t="s">
        <v>35</v>
      </c>
      <c r="Y138" s="279"/>
      <c r="Z138" s="221">
        <v>3780</v>
      </c>
      <c r="AA138" s="219" t="s">
        <v>41</v>
      </c>
      <c r="AB138" s="180"/>
    </row>
    <row r="139" spans="1:28" ht="15.75" customHeight="1" x14ac:dyDescent="0.25">
      <c r="A139" s="217">
        <v>42493</v>
      </c>
      <c r="B139" s="218"/>
      <c r="C139" s="219" t="s">
        <v>775</v>
      </c>
      <c r="D139" s="219" t="s">
        <v>251</v>
      </c>
      <c r="E139" s="219" t="s">
        <v>776</v>
      </c>
      <c r="F139" s="219"/>
      <c r="G139" s="219" t="s">
        <v>247</v>
      </c>
      <c r="H139" s="219" t="s">
        <v>777</v>
      </c>
      <c r="I139" s="217">
        <v>42493</v>
      </c>
      <c r="J139" s="219" t="s">
        <v>30</v>
      </c>
      <c r="K139" s="219" t="s">
        <v>30</v>
      </c>
      <c r="L139" s="219"/>
      <c r="M139" s="219" t="s">
        <v>192</v>
      </c>
      <c r="N139" s="219" t="s">
        <v>660</v>
      </c>
      <c r="O139" s="219" t="s">
        <v>192</v>
      </c>
      <c r="P139" s="219" t="s">
        <v>679</v>
      </c>
      <c r="Q139" s="219"/>
      <c r="R139" s="219"/>
      <c r="S139" s="220">
        <v>42604</v>
      </c>
      <c r="T139" s="221">
        <v>2100</v>
      </c>
      <c r="U139" s="221" t="s">
        <v>38</v>
      </c>
      <c r="V139" s="221">
        <v>2520</v>
      </c>
      <c r="W139" s="221">
        <v>1252.02</v>
      </c>
      <c r="X139" s="278" t="s">
        <v>151</v>
      </c>
      <c r="Y139" s="279"/>
      <c r="Z139" s="221">
        <v>2520</v>
      </c>
      <c r="AA139" s="219" t="s">
        <v>41</v>
      </c>
      <c r="AB139" s="166"/>
    </row>
    <row r="140" spans="1:28" ht="15.75" customHeight="1" x14ac:dyDescent="0.25">
      <c r="A140" s="217" t="s">
        <v>1414</v>
      </c>
      <c r="B140" s="218"/>
      <c r="C140" s="219" t="s">
        <v>775</v>
      </c>
      <c r="D140" s="219" t="s">
        <v>251</v>
      </c>
      <c r="E140" s="219" t="s">
        <v>776</v>
      </c>
      <c r="F140" s="219"/>
      <c r="G140" s="219" t="s">
        <v>247</v>
      </c>
      <c r="H140" s="219" t="s">
        <v>777</v>
      </c>
      <c r="I140" s="217">
        <v>42493</v>
      </c>
      <c r="J140" s="219" t="s">
        <v>30</v>
      </c>
      <c r="K140" s="219" t="s">
        <v>30</v>
      </c>
      <c r="L140" s="219"/>
      <c r="M140" s="219" t="s">
        <v>192</v>
      </c>
      <c r="N140" s="219" t="s">
        <v>660</v>
      </c>
      <c r="O140" s="219" t="s">
        <v>192</v>
      </c>
      <c r="P140" s="219" t="s">
        <v>679</v>
      </c>
      <c r="Q140" s="219"/>
      <c r="R140" s="219"/>
      <c r="S140" s="220">
        <v>42655</v>
      </c>
      <c r="T140" s="221">
        <v>1256.3</v>
      </c>
      <c r="U140" s="221" t="s">
        <v>34</v>
      </c>
      <c r="V140" s="221">
        <v>1252.02</v>
      </c>
      <c r="W140" s="221">
        <v>0</v>
      </c>
      <c r="X140" s="278" t="s">
        <v>151</v>
      </c>
      <c r="Y140" s="279"/>
      <c r="Z140" s="221">
        <v>1252.02</v>
      </c>
      <c r="AA140" s="219" t="s">
        <v>41</v>
      </c>
      <c r="AB140" s="180"/>
    </row>
    <row r="141" spans="1:28" ht="15.75" customHeight="1" x14ac:dyDescent="0.25">
      <c r="A141" s="217">
        <v>42597</v>
      </c>
      <c r="B141" s="218"/>
      <c r="C141" s="219" t="s">
        <v>778</v>
      </c>
      <c r="D141" s="219" t="s">
        <v>488</v>
      </c>
      <c r="E141" s="219" t="s">
        <v>718</v>
      </c>
      <c r="F141" s="219"/>
      <c r="G141" s="219" t="s">
        <v>263</v>
      </c>
      <c r="H141" s="219" t="s">
        <v>779</v>
      </c>
      <c r="I141" s="217">
        <v>42738</v>
      </c>
      <c r="J141" s="219" t="s">
        <v>30</v>
      </c>
      <c r="K141" s="219"/>
      <c r="L141" s="219"/>
      <c r="M141" s="219" t="s">
        <v>192</v>
      </c>
      <c r="N141" s="219" t="s">
        <v>530</v>
      </c>
      <c r="O141" s="219"/>
      <c r="P141" s="219"/>
      <c r="Q141" s="219"/>
      <c r="R141" s="219"/>
      <c r="S141" s="220">
        <v>42754</v>
      </c>
      <c r="T141" s="221">
        <v>1495</v>
      </c>
      <c r="U141" s="221" t="s">
        <v>258</v>
      </c>
      <c r="V141" s="221">
        <v>1424.83</v>
      </c>
      <c r="W141" s="221">
        <v>0</v>
      </c>
      <c r="X141" s="278" t="s">
        <v>35</v>
      </c>
      <c r="Y141" s="279"/>
      <c r="Z141" s="221">
        <v>1424.83</v>
      </c>
      <c r="AA141" s="219" t="s">
        <v>41</v>
      </c>
      <c r="AB141" s="180"/>
    </row>
    <row r="142" spans="1:28" ht="15.75" customHeight="1" x14ac:dyDescent="0.25">
      <c r="A142" s="217">
        <v>42601</v>
      </c>
      <c r="B142" s="218"/>
      <c r="C142" s="219" t="s">
        <v>780</v>
      </c>
      <c r="D142" s="219" t="s">
        <v>290</v>
      </c>
      <c r="E142" s="219" t="s">
        <v>781</v>
      </c>
      <c r="F142" s="219"/>
      <c r="G142" s="219" t="s">
        <v>247</v>
      </c>
      <c r="H142" s="219" t="s">
        <v>782</v>
      </c>
      <c r="I142" s="217">
        <v>42676</v>
      </c>
      <c r="J142" s="219" t="s">
        <v>30</v>
      </c>
      <c r="K142" s="219" t="s">
        <v>30</v>
      </c>
      <c r="L142" s="219"/>
      <c r="M142" s="219" t="s">
        <v>190</v>
      </c>
      <c r="N142" s="219" t="s">
        <v>591</v>
      </c>
      <c r="O142" s="219"/>
      <c r="P142" s="219"/>
      <c r="Q142" s="219"/>
      <c r="R142" s="219"/>
      <c r="S142" s="220">
        <v>42629</v>
      </c>
      <c r="T142" s="221">
        <v>1780</v>
      </c>
      <c r="U142" s="221" t="s">
        <v>38</v>
      </c>
      <c r="V142" s="221">
        <v>2136</v>
      </c>
      <c r="W142" s="221">
        <v>0</v>
      </c>
      <c r="X142" s="278" t="s">
        <v>35</v>
      </c>
      <c r="Y142" s="279"/>
      <c r="Z142" s="221">
        <v>2148.5</v>
      </c>
      <c r="AA142" s="219" t="s">
        <v>41</v>
      </c>
      <c r="AB142" s="180" t="s">
        <v>1382</v>
      </c>
    </row>
    <row r="143" spans="1:28" ht="15.75" customHeight="1" x14ac:dyDescent="0.25">
      <c r="A143" s="217">
        <v>42601</v>
      </c>
      <c r="B143" s="218"/>
      <c r="C143" s="219" t="s">
        <v>783</v>
      </c>
      <c r="D143" s="219" t="s">
        <v>380</v>
      </c>
      <c r="E143" s="219" t="s">
        <v>609</v>
      </c>
      <c r="F143" s="219"/>
      <c r="G143" s="219" t="s">
        <v>263</v>
      </c>
      <c r="H143" s="219" t="s">
        <v>784</v>
      </c>
      <c r="I143" s="217">
        <v>42620</v>
      </c>
      <c r="J143" s="219" t="s">
        <v>30</v>
      </c>
      <c r="K143" s="219"/>
      <c r="L143" s="219"/>
      <c r="M143" s="219" t="s">
        <v>188</v>
      </c>
      <c r="N143" s="219" t="s">
        <v>785</v>
      </c>
      <c r="O143" s="219"/>
      <c r="P143" s="219"/>
      <c r="Q143" s="219"/>
      <c r="R143" s="219"/>
      <c r="S143" s="220">
        <v>42620</v>
      </c>
      <c r="T143" s="221">
        <v>990</v>
      </c>
      <c r="U143" s="221" t="s">
        <v>38</v>
      </c>
      <c r="V143" s="221">
        <v>1188</v>
      </c>
      <c r="W143" s="221">
        <v>0</v>
      </c>
      <c r="X143" s="278" t="s">
        <v>35</v>
      </c>
      <c r="Y143" s="279"/>
      <c r="Z143" s="221">
        <v>1188</v>
      </c>
      <c r="AA143" s="219" t="s">
        <v>41</v>
      </c>
      <c r="AB143" s="180"/>
    </row>
    <row r="144" spans="1:28" ht="15.75" customHeight="1" x14ac:dyDescent="0.25">
      <c r="A144" s="217">
        <v>42604</v>
      </c>
      <c r="B144" s="218"/>
      <c r="C144" s="219" t="s">
        <v>786</v>
      </c>
      <c r="D144" s="219" t="s">
        <v>380</v>
      </c>
      <c r="E144" s="219" t="s">
        <v>609</v>
      </c>
      <c r="F144" s="219"/>
      <c r="G144" s="219" t="s">
        <v>263</v>
      </c>
      <c r="H144" s="222" t="s">
        <v>789</v>
      </c>
      <c r="I144" s="217">
        <v>42613</v>
      </c>
      <c r="J144" s="219" t="s">
        <v>30</v>
      </c>
      <c r="K144" s="219"/>
      <c r="L144" s="219"/>
      <c r="M144" s="219" t="s">
        <v>188</v>
      </c>
      <c r="N144" s="167" t="s">
        <v>787</v>
      </c>
      <c r="O144" s="219"/>
      <c r="P144" s="219"/>
      <c r="Q144" s="219"/>
      <c r="R144" s="219"/>
      <c r="S144" s="220">
        <v>42613</v>
      </c>
      <c r="T144" s="221">
        <v>990</v>
      </c>
      <c r="U144" s="221" t="s">
        <v>38</v>
      </c>
      <c r="V144" s="221">
        <v>1188</v>
      </c>
      <c r="W144" s="221">
        <v>0</v>
      </c>
      <c r="X144" s="278" t="s">
        <v>35</v>
      </c>
      <c r="Y144" s="279"/>
      <c r="Z144" s="221">
        <v>1188</v>
      </c>
      <c r="AA144" s="219" t="s">
        <v>41</v>
      </c>
      <c r="AB144" s="180"/>
    </row>
    <row r="145" spans="1:28" ht="15.75" customHeight="1" x14ac:dyDescent="0.25">
      <c r="A145" s="217">
        <v>42605</v>
      </c>
      <c r="B145" s="218"/>
      <c r="C145" s="219" t="s">
        <v>788</v>
      </c>
      <c r="D145" s="219" t="s">
        <v>380</v>
      </c>
      <c r="E145" s="219" t="s">
        <v>609</v>
      </c>
      <c r="F145" s="219"/>
      <c r="G145" s="219" t="s">
        <v>263</v>
      </c>
      <c r="H145" s="219" t="s">
        <v>789</v>
      </c>
      <c r="I145" s="217">
        <v>42614</v>
      </c>
      <c r="J145" s="219" t="s">
        <v>30</v>
      </c>
      <c r="K145" s="219"/>
      <c r="L145" s="219"/>
      <c r="M145" s="219" t="s">
        <v>192</v>
      </c>
      <c r="N145" s="167" t="s">
        <v>631</v>
      </c>
      <c r="O145" s="219"/>
      <c r="P145" s="219"/>
      <c r="Q145" s="219"/>
      <c r="R145" s="219"/>
      <c r="S145" s="220">
        <v>42627</v>
      </c>
      <c r="T145" s="221">
        <v>990</v>
      </c>
      <c r="U145" s="221" t="s">
        <v>38</v>
      </c>
      <c r="V145" s="221">
        <v>1188</v>
      </c>
      <c r="W145" s="221">
        <v>0</v>
      </c>
      <c r="X145" s="278" t="s">
        <v>35</v>
      </c>
      <c r="Y145" s="279"/>
      <c r="Z145" s="221">
        <v>1188</v>
      </c>
      <c r="AA145" s="219" t="s">
        <v>41</v>
      </c>
      <c r="AB145" s="180"/>
    </row>
    <row r="146" spans="1:28" ht="15.75" customHeight="1" x14ac:dyDescent="0.25">
      <c r="A146" s="217">
        <v>42605</v>
      </c>
      <c r="B146" s="218"/>
      <c r="C146" s="219" t="s">
        <v>790</v>
      </c>
      <c r="D146" s="219" t="s">
        <v>251</v>
      </c>
      <c r="E146" s="219" t="s">
        <v>791</v>
      </c>
      <c r="F146" s="219"/>
      <c r="G146" s="219" t="s">
        <v>247</v>
      </c>
      <c r="H146" s="219" t="s">
        <v>792</v>
      </c>
      <c r="I146" s="301">
        <v>42656</v>
      </c>
      <c r="J146" s="219" t="s">
        <v>30</v>
      </c>
      <c r="K146" s="219"/>
      <c r="L146" s="219"/>
      <c r="M146" s="219" t="s">
        <v>194</v>
      </c>
      <c r="N146" s="167" t="s">
        <v>793</v>
      </c>
      <c r="O146" s="219"/>
      <c r="P146" s="219"/>
      <c r="Q146" s="219"/>
      <c r="R146" s="219"/>
      <c r="S146" s="220">
        <v>42620</v>
      </c>
      <c r="T146" s="221">
        <v>1500</v>
      </c>
      <c r="U146" s="221" t="s">
        <v>38</v>
      </c>
      <c r="V146" s="221">
        <v>1800</v>
      </c>
      <c r="W146" s="221">
        <v>0</v>
      </c>
      <c r="X146" s="278" t="s">
        <v>151</v>
      </c>
      <c r="Y146" s="279"/>
      <c r="Z146" s="221">
        <v>1800</v>
      </c>
      <c r="AA146" s="219" t="s">
        <v>41</v>
      </c>
      <c r="AB146" s="180"/>
    </row>
    <row r="147" spans="1:28" ht="15.75" customHeight="1" x14ac:dyDescent="0.25">
      <c r="A147" s="179">
        <v>42607</v>
      </c>
      <c r="B147" s="230"/>
      <c r="C147" s="181" t="s">
        <v>794</v>
      </c>
      <c r="D147" s="168" t="s">
        <v>260</v>
      </c>
      <c r="E147" s="181" t="s">
        <v>795</v>
      </c>
      <c r="F147" s="181"/>
      <c r="G147" s="181" t="s">
        <v>263</v>
      </c>
      <c r="H147" s="219" t="s">
        <v>796</v>
      </c>
      <c r="I147" s="231">
        <v>42615</v>
      </c>
      <c r="J147" s="181" t="s">
        <v>30</v>
      </c>
      <c r="K147" s="181" t="s">
        <v>30</v>
      </c>
      <c r="L147" s="181" t="s">
        <v>31</v>
      </c>
      <c r="M147" s="181" t="s">
        <v>188</v>
      </c>
      <c r="N147" s="167" t="s">
        <v>797</v>
      </c>
      <c r="O147" s="181" t="s">
        <v>188</v>
      </c>
      <c r="P147" s="311" t="s">
        <v>798</v>
      </c>
      <c r="Q147" s="181" t="s">
        <v>33</v>
      </c>
      <c r="R147" s="232" t="s">
        <v>799</v>
      </c>
      <c r="S147" s="233">
        <v>42669</v>
      </c>
      <c r="T147" s="183">
        <v>1380.25</v>
      </c>
      <c r="U147" s="180" t="s">
        <v>38</v>
      </c>
      <c r="V147" s="183">
        <v>1656.3</v>
      </c>
      <c r="W147" s="183">
        <v>0</v>
      </c>
      <c r="X147" s="278" t="s">
        <v>154</v>
      </c>
      <c r="Y147" s="279"/>
      <c r="Z147" s="281">
        <v>1656.3</v>
      </c>
      <c r="AA147" s="181" t="s">
        <v>41</v>
      </c>
      <c r="AB147" s="180"/>
    </row>
    <row r="148" spans="1:28" ht="15.75" customHeight="1" x14ac:dyDescent="0.25">
      <c r="A148" s="179">
        <v>42607</v>
      </c>
      <c r="B148" s="230"/>
      <c r="C148" s="181" t="s">
        <v>800</v>
      </c>
      <c r="D148" s="181" t="s">
        <v>801</v>
      </c>
      <c r="E148" s="181" t="s">
        <v>802</v>
      </c>
      <c r="F148" s="181"/>
      <c r="G148" s="181" t="s">
        <v>247</v>
      </c>
      <c r="H148" s="219" t="s">
        <v>803</v>
      </c>
      <c r="I148" s="231">
        <v>42689</v>
      </c>
      <c r="J148" s="181" t="s">
        <v>30</v>
      </c>
      <c r="K148" s="181"/>
      <c r="L148" s="181"/>
      <c r="M148" s="181" t="s">
        <v>192</v>
      </c>
      <c r="N148" s="167" t="s">
        <v>804</v>
      </c>
      <c r="O148" s="181"/>
      <c r="P148" s="181"/>
      <c r="Q148" s="181"/>
      <c r="R148" s="181"/>
      <c r="S148" s="233">
        <v>42649</v>
      </c>
      <c r="T148" s="183">
        <v>2500</v>
      </c>
      <c r="U148" s="180" t="s">
        <v>258</v>
      </c>
      <c r="V148" s="183">
        <v>2273.7600000000002</v>
      </c>
      <c r="W148" s="183">
        <v>0</v>
      </c>
      <c r="X148" s="278" t="s">
        <v>35</v>
      </c>
      <c r="Y148" s="279"/>
      <c r="Z148" s="281">
        <v>2273.7600000000002</v>
      </c>
      <c r="AA148" s="181" t="s">
        <v>41</v>
      </c>
      <c r="AB148" s="180"/>
    </row>
    <row r="149" spans="1:28" ht="15.75" customHeight="1" x14ac:dyDescent="0.25">
      <c r="A149" s="179">
        <v>42608</v>
      </c>
      <c r="B149" s="230"/>
      <c r="C149" s="181" t="s">
        <v>805</v>
      </c>
      <c r="D149" s="181" t="s">
        <v>380</v>
      </c>
      <c r="E149" s="181" t="s">
        <v>609</v>
      </c>
      <c r="F149" s="181"/>
      <c r="G149" s="181" t="s">
        <v>263</v>
      </c>
      <c r="H149" s="180" t="s">
        <v>806</v>
      </c>
      <c r="I149" s="231">
        <v>42629</v>
      </c>
      <c r="J149" s="181" t="s">
        <v>30</v>
      </c>
      <c r="K149" s="181" t="s">
        <v>31</v>
      </c>
      <c r="L149" s="181"/>
      <c r="M149" s="181" t="s">
        <v>194</v>
      </c>
      <c r="N149" s="181" t="s">
        <v>807</v>
      </c>
      <c r="O149" s="181" t="s">
        <v>194</v>
      </c>
      <c r="P149" s="181" t="s">
        <v>808</v>
      </c>
      <c r="Q149" s="181" t="s">
        <v>809</v>
      </c>
      <c r="R149" s="181"/>
      <c r="S149" s="233">
        <v>42641</v>
      </c>
      <c r="T149" s="183">
        <v>990</v>
      </c>
      <c r="U149" s="180" t="s">
        <v>38</v>
      </c>
      <c r="V149" s="183">
        <v>1188</v>
      </c>
      <c r="W149" s="183">
        <v>0</v>
      </c>
      <c r="X149" s="278" t="s">
        <v>35</v>
      </c>
      <c r="Y149" s="279"/>
      <c r="Z149" s="281">
        <v>1188</v>
      </c>
      <c r="AA149" s="181" t="s">
        <v>41</v>
      </c>
      <c r="AB149" s="180"/>
    </row>
    <row r="150" spans="1:28" ht="15.75" customHeight="1" x14ac:dyDescent="0.25">
      <c r="A150" s="179">
        <v>42608</v>
      </c>
      <c r="B150" s="230"/>
      <c r="C150" s="181" t="s">
        <v>810</v>
      </c>
      <c r="D150" s="181" t="s">
        <v>476</v>
      </c>
      <c r="E150" s="181" t="s">
        <v>658</v>
      </c>
      <c r="F150" s="181"/>
      <c r="G150" s="181" t="s">
        <v>247</v>
      </c>
      <c r="H150" s="181" t="s">
        <v>811</v>
      </c>
      <c r="I150" s="231">
        <v>42636</v>
      </c>
      <c r="J150" s="181" t="s">
        <v>30</v>
      </c>
      <c r="K150" s="181"/>
      <c r="L150" s="181"/>
      <c r="M150" s="181" t="s">
        <v>192</v>
      </c>
      <c r="N150" s="181" t="s">
        <v>812</v>
      </c>
      <c r="O150" s="181"/>
      <c r="P150" s="181"/>
      <c r="Q150" s="181"/>
      <c r="R150" s="181"/>
      <c r="S150" s="233">
        <v>42621</v>
      </c>
      <c r="T150" s="183">
        <v>2689</v>
      </c>
      <c r="U150" s="180" t="s">
        <v>258</v>
      </c>
      <c r="V150" s="183">
        <v>2429.27</v>
      </c>
      <c r="W150" s="183">
        <v>0</v>
      </c>
      <c r="X150" s="278" t="s">
        <v>35</v>
      </c>
      <c r="Y150" s="279"/>
      <c r="Z150" s="281">
        <v>2429.27</v>
      </c>
      <c r="AA150" s="181" t="s">
        <v>41</v>
      </c>
      <c r="AB150" s="180"/>
    </row>
    <row r="151" spans="1:28" ht="15.75" customHeight="1" x14ac:dyDescent="0.25">
      <c r="A151" s="179">
        <v>42608</v>
      </c>
      <c r="B151" s="230"/>
      <c r="C151" s="181" t="s">
        <v>813</v>
      </c>
      <c r="D151" s="181" t="s">
        <v>285</v>
      </c>
      <c r="E151" s="181" t="s">
        <v>814</v>
      </c>
      <c r="F151" s="181"/>
      <c r="G151" s="181" t="s">
        <v>247</v>
      </c>
      <c r="H151" s="181" t="s">
        <v>815</v>
      </c>
      <c r="I151" s="179">
        <v>42608</v>
      </c>
      <c r="J151" s="181" t="s">
        <v>30</v>
      </c>
      <c r="K151" s="181"/>
      <c r="L151" s="181"/>
      <c r="M151" s="181" t="s">
        <v>192</v>
      </c>
      <c r="N151" s="167" t="s">
        <v>816</v>
      </c>
      <c r="O151" s="181"/>
      <c r="P151" s="181"/>
      <c r="Q151" s="181"/>
      <c r="R151" s="181"/>
      <c r="S151" s="233">
        <v>42718</v>
      </c>
      <c r="T151" s="183">
        <v>2254.9</v>
      </c>
      <c r="U151" s="180" t="s">
        <v>34</v>
      </c>
      <c r="V151" s="183">
        <v>2283.06</v>
      </c>
      <c r="W151" s="183">
        <v>0</v>
      </c>
      <c r="X151" s="278" t="s">
        <v>35</v>
      </c>
      <c r="Y151" s="279"/>
      <c r="Z151" s="281">
        <v>2283.06</v>
      </c>
      <c r="AA151" s="181" t="s">
        <v>41</v>
      </c>
      <c r="AB151" s="180"/>
    </row>
    <row r="152" spans="1:28" ht="15.75" customHeight="1" x14ac:dyDescent="0.25">
      <c r="A152" s="179">
        <v>42615</v>
      </c>
      <c r="B152" s="230"/>
      <c r="C152" s="234" t="s">
        <v>817</v>
      </c>
      <c r="D152" s="235" t="s">
        <v>285</v>
      </c>
      <c r="E152" s="181" t="s">
        <v>385</v>
      </c>
      <c r="F152" s="180"/>
      <c r="G152" s="181" t="s">
        <v>247</v>
      </c>
      <c r="H152" s="181" t="s">
        <v>818</v>
      </c>
      <c r="I152" s="231">
        <v>42689</v>
      </c>
      <c r="J152" s="181" t="s">
        <v>30</v>
      </c>
      <c r="K152" s="181" t="s">
        <v>30</v>
      </c>
      <c r="L152" s="181"/>
      <c r="M152" s="181" t="s">
        <v>32</v>
      </c>
      <c r="N152" s="167" t="s">
        <v>819</v>
      </c>
      <c r="O152" s="181" t="s">
        <v>32</v>
      </c>
      <c r="P152" s="167" t="s">
        <v>820</v>
      </c>
      <c r="Q152" s="181"/>
      <c r="R152" s="181"/>
      <c r="S152" s="233">
        <v>42641</v>
      </c>
      <c r="T152" s="183">
        <v>2525.4899999999998</v>
      </c>
      <c r="U152" s="180" t="s">
        <v>34</v>
      </c>
      <c r="V152" s="183">
        <v>2557.0300000000002</v>
      </c>
      <c r="W152" s="183">
        <v>0</v>
      </c>
      <c r="X152" s="278" t="s">
        <v>35</v>
      </c>
      <c r="Y152" s="279"/>
      <c r="Z152" s="281">
        <v>2557.0300000000002</v>
      </c>
      <c r="AA152" s="181" t="s">
        <v>41</v>
      </c>
      <c r="AB152" s="180"/>
    </row>
    <row r="153" spans="1:28" ht="15.75" customHeight="1" x14ac:dyDescent="0.25">
      <c r="A153" s="179">
        <v>42615</v>
      </c>
      <c r="B153" s="230"/>
      <c r="C153" s="167" t="s">
        <v>821</v>
      </c>
      <c r="D153" s="181" t="s">
        <v>822</v>
      </c>
      <c r="E153" s="181" t="s">
        <v>823</v>
      </c>
      <c r="F153" s="180"/>
      <c r="G153" s="181" t="s">
        <v>247</v>
      </c>
      <c r="H153" s="181" t="s">
        <v>824</v>
      </c>
      <c r="I153" s="231">
        <v>42617</v>
      </c>
      <c r="J153" s="181" t="s">
        <v>30</v>
      </c>
      <c r="K153" s="181" t="s">
        <v>30</v>
      </c>
      <c r="L153" s="181"/>
      <c r="M153" s="181" t="s">
        <v>32</v>
      </c>
      <c r="N153" s="167" t="s">
        <v>825</v>
      </c>
      <c r="O153" s="181" t="s">
        <v>32</v>
      </c>
      <c r="P153" s="167" t="s">
        <v>826</v>
      </c>
      <c r="Q153" s="181"/>
      <c r="R153" s="181"/>
      <c r="S153" s="233">
        <v>42627</v>
      </c>
      <c r="T153" s="183">
        <v>1500</v>
      </c>
      <c r="U153" s="180" t="s">
        <v>38</v>
      </c>
      <c r="V153" s="183">
        <v>1800</v>
      </c>
      <c r="W153" s="183">
        <v>0</v>
      </c>
      <c r="X153" s="278" t="s">
        <v>35</v>
      </c>
      <c r="Y153" s="279"/>
      <c r="Z153" s="281">
        <v>1800</v>
      </c>
      <c r="AA153" s="181" t="s">
        <v>41</v>
      </c>
      <c r="AB153" s="180"/>
    </row>
    <row r="154" spans="1:28" ht="15.75" customHeight="1" x14ac:dyDescent="0.25">
      <c r="A154" s="179">
        <v>42619</v>
      </c>
      <c r="B154" s="230"/>
      <c r="C154" s="167" t="s">
        <v>827</v>
      </c>
      <c r="D154" s="181" t="s">
        <v>285</v>
      </c>
      <c r="E154" s="181" t="s">
        <v>828</v>
      </c>
      <c r="F154" s="181"/>
      <c r="G154" s="181" t="s">
        <v>247</v>
      </c>
      <c r="H154" s="181" t="s">
        <v>829</v>
      </c>
      <c r="I154" s="236">
        <v>42611</v>
      </c>
      <c r="J154" s="181" t="s">
        <v>30</v>
      </c>
      <c r="K154" s="181"/>
      <c r="L154" s="181"/>
      <c r="M154" s="181" t="s">
        <v>190</v>
      </c>
      <c r="N154" s="167" t="s">
        <v>830</v>
      </c>
      <c r="O154" s="181"/>
      <c r="P154" s="181"/>
      <c r="Q154" s="181"/>
      <c r="R154" s="181"/>
      <c r="S154" s="237">
        <v>42641</v>
      </c>
      <c r="T154" s="183">
        <v>2886.27</v>
      </c>
      <c r="U154" s="183" t="s">
        <v>34</v>
      </c>
      <c r="V154" s="238">
        <v>2922.31</v>
      </c>
      <c r="W154" s="183">
        <v>0</v>
      </c>
      <c r="X154" s="278" t="s">
        <v>35</v>
      </c>
      <c r="Y154" s="279"/>
      <c r="Z154" s="281">
        <v>2922.31</v>
      </c>
      <c r="AA154" s="181" t="s">
        <v>41</v>
      </c>
      <c r="AB154" s="180"/>
    </row>
    <row r="155" spans="1:28" ht="15.75" customHeight="1" x14ac:dyDescent="0.25">
      <c r="A155" s="179">
        <v>42621</v>
      </c>
      <c r="B155" s="230"/>
      <c r="C155" s="181" t="s">
        <v>831</v>
      </c>
      <c r="D155" s="181" t="s">
        <v>285</v>
      </c>
      <c r="E155" s="181" t="s">
        <v>832</v>
      </c>
      <c r="F155" s="181"/>
      <c r="G155" s="181" t="s">
        <v>247</v>
      </c>
      <c r="H155" s="181" t="s">
        <v>833</v>
      </c>
      <c r="I155" s="179">
        <v>42675</v>
      </c>
      <c r="J155" s="181" t="s">
        <v>30</v>
      </c>
      <c r="K155" s="181"/>
      <c r="L155" s="181"/>
      <c r="M155" s="181" t="s">
        <v>32</v>
      </c>
      <c r="N155" s="180" t="s">
        <v>834</v>
      </c>
      <c r="O155" s="181" t="s">
        <v>32</v>
      </c>
      <c r="P155" s="181" t="s">
        <v>835</v>
      </c>
      <c r="Q155" s="181"/>
      <c r="R155" s="181"/>
      <c r="S155" s="233">
        <v>42641</v>
      </c>
      <c r="T155" s="183">
        <v>595.29</v>
      </c>
      <c r="U155" s="180" t="s">
        <v>34</v>
      </c>
      <c r="V155" s="183">
        <v>3013.64</v>
      </c>
      <c r="W155" s="183">
        <v>0</v>
      </c>
      <c r="X155" s="278" t="s">
        <v>35</v>
      </c>
      <c r="Y155" s="279"/>
      <c r="Z155" s="281">
        <v>3013.64</v>
      </c>
      <c r="AA155" s="181" t="s">
        <v>41</v>
      </c>
      <c r="AB155" s="180"/>
    </row>
    <row r="156" spans="1:28" ht="15.75" customHeight="1" x14ac:dyDescent="0.25">
      <c r="A156" s="179">
        <v>42604</v>
      </c>
      <c r="B156" s="230"/>
      <c r="C156" s="167" t="s">
        <v>836</v>
      </c>
      <c r="D156" s="181" t="s">
        <v>260</v>
      </c>
      <c r="E156" s="181" t="s">
        <v>837</v>
      </c>
      <c r="F156" s="181"/>
      <c r="G156" s="181" t="s">
        <v>263</v>
      </c>
      <c r="H156" s="219" t="s">
        <v>838</v>
      </c>
      <c r="I156" s="179">
        <v>42621</v>
      </c>
      <c r="J156" s="181" t="s">
        <v>30</v>
      </c>
      <c r="K156" s="181" t="s">
        <v>162</v>
      </c>
      <c r="L156" s="181" t="s">
        <v>162</v>
      </c>
      <c r="M156" s="181" t="s">
        <v>194</v>
      </c>
      <c r="N156" s="181" t="s">
        <v>509</v>
      </c>
      <c r="O156" s="181" t="s">
        <v>165</v>
      </c>
      <c r="P156" s="167" t="s">
        <v>839</v>
      </c>
      <c r="Q156" s="181" t="s">
        <v>162</v>
      </c>
      <c r="R156" s="229" t="s">
        <v>840</v>
      </c>
      <c r="S156" s="233">
        <v>42648</v>
      </c>
      <c r="T156" s="183">
        <v>1380.25</v>
      </c>
      <c r="U156" s="180" t="s">
        <v>38</v>
      </c>
      <c r="V156" s="183">
        <v>1656.3</v>
      </c>
      <c r="W156" s="183">
        <v>0</v>
      </c>
      <c r="X156" s="278" t="s">
        <v>154</v>
      </c>
      <c r="Y156" s="279"/>
      <c r="Z156" s="281">
        <v>1656.3</v>
      </c>
      <c r="AA156" s="181" t="s">
        <v>41</v>
      </c>
      <c r="AB156" s="180"/>
    </row>
    <row r="157" spans="1:28" ht="15.75" customHeight="1" x14ac:dyDescent="0.25">
      <c r="A157" s="179">
        <v>42625</v>
      </c>
      <c r="B157" s="230"/>
      <c r="C157" s="181" t="s">
        <v>841</v>
      </c>
      <c r="D157" s="181" t="s">
        <v>488</v>
      </c>
      <c r="E157" s="181" t="s">
        <v>842</v>
      </c>
      <c r="F157" s="181"/>
      <c r="G157" s="181" t="s">
        <v>263</v>
      </c>
      <c r="H157" s="219" t="s">
        <v>843</v>
      </c>
      <c r="I157" s="179">
        <v>42650</v>
      </c>
      <c r="J157" s="181" t="s">
        <v>30</v>
      </c>
      <c r="K157" s="181"/>
      <c r="L157" s="181"/>
      <c r="M157" s="181" t="s">
        <v>188</v>
      </c>
      <c r="N157" s="167" t="s">
        <v>844</v>
      </c>
      <c r="O157" s="181"/>
      <c r="P157" s="181"/>
      <c r="Q157" s="181"/>
      <c r="R157" s="181"/>
      <c r="S157" s="233">
        <v>42662</v>
      </c>
      <c r="T157" s="183">
        <v>2250</v>
      </c>
      <c r="U157" s="180" t="s">
        <v>34</v>
      </c>
      <c r="V157" s="183">
        <v>2046.38</v>
      </c>
      <c r="W157" s="183">
        <v>0</v>
      </c>
      <c r="X157" s="278" t="s">
        <v>35</v>
      </c>
      <c r="Y157" s="279"/>
      <c r="Z157" s="281">
        <v>2046.38</v>
      </c>
      <c r="AA157" s="181" t="s">
        <v>41</v>
      </c>
      <c r="AB157" s="180"/>
    </row>
    <row r="158" spans="1:28" ht="15.75" customHeight="1" x14ac:dyDescent="0.25">
      <c r="A158" s="179">
        <v>42625</v>
      </c>
      <c r="B158" s="230"/>
      <c r="C158" s="181" t="s">
        <v>845</v>
      </c>
      <c r="D158" s="181" t="s">
        <v>251</v>
      </c>
      <c r="E158" s="181" t="s">
        <v>846</v>
      </c>
      <c r="F158" s="181"/>
      <c r="G158" s="181" t="s">
        <v>247</v>
      </c>
      <c r="H158" s="219" t="s">
        <v>847</v>
      </c>
      <c r="I158" s="179">
        <v>42648</v>
      </c>
      <c r="J158" s="181" t="s">
        <v>30</v>
      </c>
      <c r="K158" s="181"/>
      <c r="L158" s="181"/>
      <c r="M158" s="181" t="s">
        <v>194</v>
      </c>
      <c r="N158" s="181" t="s">
        <v>303</v>
      </c>
      <c r="O158" s="181"/>
      <c r="P158" s="181"/>
      <c r="Q158" s="181"/>
      <c r="R158" s="181"/>
      <c r="S158" s="233">
        <v>42615</v>
      </c>
      <c r="T158" s="183">
        <v>1500</v>
      </c>
      <c r="U158" s="180" t="s">
        <v>38</v>
      </c>
      <c r="V158" s="183">
        <v>1800</v>
      </c>
      <c r="W158" s="183">
        <v>0</v>
      </c>
      <c r="X158" s="278" t="s">
        <v>151</v>
      </c>
      <c r="Y158" s="279"/>
      <c r="Z158" s="281">
        <v>1800</v>
      </c>
      <c r="AA158" s="181" t="s">
        <v>41</v>
      </c>
      <c r="AB158" s="180"/>
    </row>
    <row r="159" spans="1:28" ht="15.75" customHeight="1" x14ac:dyDescent="0.25">
      <c r="A159" s="179">
        <v>42626</v>
      </c>
      <c r="B159" s="230"/>
      <c r="C159" s="234" t="s">
        <v>848</v>
      </c>
      <c r="D159" s="181" t="s">
        <v>306</v>
      </c>
      <c r="E159" s="181" t="s">
        <v>629</v>
      </c>
      <c r="F159" s="181"/>
      <c r="G159" s="181" t="s">
        <v>247</v>
      </c>
      <c r="H159" s="239" t="s">
        <v>849</v>
      </c>
      <c r="I159" s="231">
        <v>42678</v>
      </c>
      <c r="J159" s="181" t="s">
        <v>30</v>
      </c>
      <c r="K159" s="181" t="s">
        <v>30</v>
      </c>
      <c r="L159" s="181" t="s">
        <v>162</v>
      </c>
      <c r="M159" s="181" t="s">
        <v>192</v>
      </c>
      <c r="N159" s="167" t="s">
        <v>660</v>
      </c>
      <c r="O159" s="181" t="s">
        <v>192</v>
      </c>
      <c r="P159" s="167" t="s">
        <v>679</v>
      </c>
      <c r="Q159" s="181" t="s">
        <v>162</v>
      </c>
      <c r="R159" s="229" t="s">
        <v>850</v>
      </c>
      <c r="S159" s="233">
        <v>42704</v>
      </c>
      <c r="T159" s="183">
        <v>1700</v>
      </c>
      <c r="U159" s="180" t="s">
        <v>38</v>
      </c>
      <c r="V159" s="183">
        <v>2040</v>
      </c>
      <c r="W159" s="183">
        <v>0</v>
      </c>
      <c r="X159" s="278" t="s">
        <v>35</v>
      </c>
      <c r="Y159" s="279"/>
      <c r="Z159" s="281">
        <v>2040</v>
      </c>
      <c r="AA159" s="181" t="s">
        <v>41</v>
      </c>
      <c r="AB159" s="180"/>
    </row>
    <row r="160" spans="1:28" ht="15.75" customHeight="1" x14ac:dyDescent="0.25">
      <c r="A160" s="179">
        <v>42627</v>
      </c>
      <c r="B160" s="230"/>
      <c r="C160" s="181" t="s">
        <v>851</v>
      </c>
      <c r="D160" s="181" t="s">
        <v>380</v>
      </c>
      <c r="E160" s="181" t="s">
        <v>701</v>
      </c>
      <c r="F160" s="181"/>
      <c r="G160" s="181" t="s">
        <v>263</v>
      </c>
      <c r="H160" s="181" t="s">
        <v>852</v>
      </c>
      <c r="I160" s="179">
        <v>42706</v>
      </c>
      <c r="J160" s="181" t="s">
        <v>30</v>
      </c>
      <c r="K160" s="181"/>
      <c r="L160" s="181"/>
      <c r="M160" s="181" t="s">
        <v>192</v>
      </c>
      <c r="N160" s="181" t="s">
        <v>660</v>
      </c>
      <c r="O160" s="181"/>
      <c r="P160" s="181"/>
      <c r="Q160" s="181"/>
      <c r="R160" s="181"/>
      <c r="S160" s="233">
        <v>42718</v>
      </c>
      <c r="T160" s="183">
        <v>3150</v>
      </c>
      <c r="U160" s="180" t="s">
        <v>38</v>
      </c>
      <c r="V160" s="183">
        <v>3780</v>
      </c>
      <c r="W160" s="183">
        <v>0</v>
      </c>
      <c r="X160" s="278" t="s">
        <v>35</v>
      </c>
      <c r="Y160" s="279"/>
      <c r="Z160" s="281">
        <v>3780</v>
      </c>
      <c r="AA160" s="181" t="s">
        <v>41</v>
      </c>
      <c r="AB160" s="180"/>
    </row>
    <row r="161" spans="1:28" ht="15.75" customHeight="1" x14ac:dyDescent="0.25">
      <c r="A161" s="179">
        <v>42628</v>
      </c>
      <c r="B161" s="230"/>
      <c r="C161" s="181" t="s">
        <v>853</v>
      </c>
      <c r="D161" s="181" t="s">
        <v>285</v>
      </c>
      <c r="E161" s="181" t="s">
        <v>854</v>
      </c>
      <c r="F161" s="181"/>
      <c r="G161" s="181" t="s">
        <v>247</v>
      </c>
      <c r="H161" s="181" t="s">
        <v>855</v>
      </c>
      <c r="I161" s="179">
        <v>42631</v>
      </c>
      <c r="J161" s="181" t="s">
        <v>30</v>
      </c>
      <c r="K161" s="181"/>
      <c r="L161" s="181"/>
      <c r="M161" s="181" t="s">
        <v>190</v>
      </c>
      <c r="N161" s="181" t="s">
        <v>830</v>
      </c>
      <c r="O161" s="181"/>
      <c r="P161" s="181"/>
      <c r="Q161" s="181"/>
      <c r="R161" s="181"/>
      <c r="S161" s="233">
        <v>42648</v>
      </c>
      <c r="T161" s="183">
        <v>2254.9</v>
      </c>
      <c r="U161" s="180" t="s">
        <v>34</v>
      </c>
      <c r="V161" s="183">
        <v>2283.06</v>
      </c>
      <c r="W161" s="183">
        <v>0</v>
      </c>
      <c r="X161" s="278" t="s">
        <v>35</v>
      </c>
      <c r="Y161" s="279"/>
      <c r="Z161" s="281">
        <v>2283.06</v>
      </c>
      <c r="AA161" s="181" t="s">
        <v>41</v>
      </c>
      <c r="AB161" s="180"/>
    </row>
    <row r="162" spans="1:28" ht="15.75" customHeight="1" x14ac:dyDescent="0.25">
      <c r="A162" s="179">
        <v>42628</v>
      </c>
      <c r="B162" s="230"/>
      <c r="C162" s="181" t="s">
        <v>856</v>
      </c>
      <c r="D162" s="181" t="s">
        <v>285</v>
      </c>
      <c r="E162" s="181" t="s">
        <v>857</v>
      </c>
      <c r="F162" s="181"/>
      <c r="G162" s="181" t="s">
        <v>247</v>
      </c>
      <c r="H162" s="181" t="s">
        <v>858</v>
      </c>
      <c r="I162" s="179" t="s">
        <v>1401</v>
      </c>
      <c r="J162" s="181" t="s">
        <v>30</v>
      </c>
      <c r="K162" s="181"/>
      <c r="L162" s="181"/>
      <c r="M162" s="181" t="s">
        <v>192</v>
      </c>
      <c r="N162" s="181" t="s">
        <v>859</v>
      </c>
      <c r="O162" s="181"/>
      <c r="P162" s="181"/>
      <c r="Q162" s="181"/>
      <c r="R162" s="181"/>
      <c r="S162" s="233">
        <v>42662</v>
      </c>
      <c r="T162" s="183">
        <v>1984.31</v>
      </c>
      <c r="U162" s="180" t="s">
        <v>34</v>
      </c>
      <c r="V162" s="183">
        <v>2009.09</v>
      </c>
      <c r="W162" s="183">
        <v>0</v>
      </c>
      <c r="X162" s="278" t="s">
        <v>35</v>
      </c>
      <c r="Y162" s="279"/>
      <c r="Z162" s="281">
        <v>2009.09</v>
      </c>
      <c r="AA162" s="181" t="s">
        <v>41</v>
      </c>
      <c r="AB162" s="180"/>
    </row>
    <row r="163" spans="1:28" ht="15.75" customHeight="1" x14ac:dyDescent="0.25">
      <c r="A163" s="179">
        <v>42628</v>
      </c>
      <c r="B163" s="230"/>
      <c r="C163" s="181" t="s">
        <v>860</v>
      </c>
      <c r="D163" s="181" t="s">
        <v>285</v>
      </c>
      <c r="E163" s="181" t="s">
        <v>861</v>
      </c>
      <c r="F163" s="181"/>
      <c r="G163" s="181" t="s">
        <v>247</v>
      </c>
      <c r="H163" s="181" t="s">
        <v>862</v>
      </c>
      <c r="I163" s="179">
        <v>42634</v>
      </c>
      <c r="J163" s="181" t="s">
        <v>30</v>
      </c>
      <c r="K163" s="181" t="s">
        <v>30</v>
      </c>
      <c r="L163" s="181"/>
      <c r="M163" s="181" t="s">
        <v>190</v>
      </c>
      <c r="N163" s="181" t="s">
        <v>863</v>
      </c>
      <c r="O163" s="181" t="s">
        <v>192</v>
      </c>
      <c r="P163" s="181" t="s">
        <v>863</v>
      </c>
      <c r="Q163" s="181"/>
      <c r="R163" s="181"/>
      <c r="S163" s="233">
        <v>42648</v>
      </c>
      <c r="T163" s="183">
        <v>2254.9</v>
      </c>
      <c r="U163" s="180" t="s">
        <v>38</v>
      </c>
      <c r="V163" s="183">
        <v>2705.88</v>
      </c>
      <c r="W163" s="183">
        <v>0</v>
      </c>
      <c r="X163" s="278" t="s">
        <v>35</v>
      </c>
      <c r="Y163" s="279"/>
      <c r="Z163" s="281">
        <v>2283.06</v>
      </c>
      <c r="AA163" s="181" t="s">
        <v>182</v>
      </c>
      <c r="AB163" s="180"/>
    </row>
    <row r="164" spans="1:28" ht="15.75" customHeight="1" x14ac:dyDescent="0.25">
      <c r="A164" s="179">
        <v>42629</v>
      </c>
      <c r="B164" s="230"/>
      <c r="C164" s="181" t="s">
        <v>864</v>
      </c>
      <c r="D164" s="181" t="s">
        <v>865</v>
      </c>
      <c r="E164" s="181" t="s">
        <v>866</v>
      </c>
      <c r="F164" s="181"/>
      <c r="G164" s="181" t="s">
        <v>247</v>
      </c>
      <c r="H164" s="181" t="s">
        <v>867</v>
      </c>
      <c r="I164" s="179">
        <v>42733</v>
      </c>
      <c r="J164" s="181" t="s">
        <v>30</v>
      </c>
      <c r="K164" s="181" t="s">
        <v>30</v>
      </c>
      <c r="L164" s="181"/>
      <c r="M164" s="181" t="s">
        <v>192</v>
      </c>
      <c r="N164" s="181" t="s">
        <v>678</v>
      </c>
      <c r="O164" s="181" t="s">
        <v>192</v>
      </c>
      <c r="P164" s="181" t="s">
        <v>679</v>
      </c>
      <c r="Q164" s="181"/>
      <c r="R164" s="181"/>
      <c r="S164" s="233">
        <v>42741</v>
      </c>
      <c r="T164" s="183">
        <v>2200</v>
      </c>
      <c r="U164" s="180" t="s">
        <v>258</v>
      </c>
      <c r="V164" s="183">
        <v>2096.7399999999998</v>
      </c>
      <c r="W164" s="183">
        <v>0</v>
      </c>
      <c r="X164" s="278" t="s">
        <v>35</v>
      </c>
      <c r="Y164" s="279"/>
      <c r="Z164" s="281">
        <v>2109.2399999999998</v>
      </c>
      <c r="AA164" s="181" t="s">
        <v>41</v>
      </c>
      <c r="AB164" s="180" t="s">
        <v>1382</v>
      </c>
    </row>
    <row r="165" spans="1:28" ht="15.75" customHeight="1" x14ac:dyDescent="0.35">
      <c r="A165" s="165">
        <v>42632</v>
      </c>
      <c r="B165" s="230"/>
      <c r="C165" s="240" t="s">
        <v>868</v>
      </c>
      <c r="D165" s="166" t="s">
        <v>244</v>
      </c>
      <c r="E165" s="166" t="s">
        <v>869</v>
      </c>
      <c r="F165" s="166"/>
      <c r="G165" s="181" t="s">
        <v>247</v>
      </c>
      <c r="H165" s="181" t="s">
        <v>870</v>
      </c>
      <c r="I165" s="179">
        <v>42657</v>
      </c>
      <c r="J165" s="166" t="s">
        <v>30</v>
      </c>
      <c r="K165" s="166"/>
      <c r="L165" s="166"/>
      <c r="M165" s="181" t="s">
        <v>192</v>
      </c>
      <c r="N165" s="315" t="s">
        <v>871</v>
      </c>
      <c r="O165" s="166"/>
      <c r="P165" s="166"/>
      <c r="Q165" s="166"/>
      <c r="R165" s="181"/>
      <c r="S165" s="233">
        <v>42662</v>
      </c>
      <c r="T165" s="183">
        <v>477</v>
      </c>
      <c r="U165" s="180" t="s">
        <v>38</v>
      </c>
      <c r="V165" s="183">
        <v>536.4</v>
      </c>
      <c r="W165" s="183">
        <v>0</v>
      </c>
      <c r="X165" s="278" t="s">
        <v>160</v>
      </c>
      <c r="Y165" s="279"/>
      <c r="Z165" s="281">
        <v>536.4</v>
      </c>
      <c r="AA165" s="181" t="s">
        <v>41</v>
      </c>
      <c r="AB165" s="180"/>
    </row>
    <row r="166" spans="1:28" ht="15.75" customHeight="1" x14ac:dyDescent="0.25">
      <c r="A166" s="179">
        <v>42633</v>
      </c>
      <c r="B166" s="230"/>
      <c r="C166" s="180" t="s">
        <v>872</v>
      </c>
      <c r="D166" s="181" t="s">
        <v>285</v>
      </c>
      <c r="E166" s="181" t="s">
        <v>873</v>
      </c>
      <c r="F166" s="182"/>
      <c r="G166" s="181" t="s">
        <v>247</v>
      </c>
      <c r="H166" s="181" t="s">
        <v>874</v>
      </c>
      <c r="I166" s="179">
        <v>42661</v>
      </c>
      <c r="J166" s="181" t="s">
        <v>30</v>
      </c>
      <c r="K166" s="181"/>
      <c r="L166" s="181"/>
      <c r="M166" s="181" t="s">
        <v>194</v>
      </c>
      <c r="N166" s="181" t="s">
        <v>875</v>
      </c>
      <c r="O166" s="181"/>
      <c r="P166" s="181"/>
      <c r="Q166" s="181"/>
      <c r="R166" s="181"/>
      <c r="S166" s="233">
        <v>42641</v>
      </c>
      <c r="T166" s="183">
        <v>1623.53</v>
      </c>
      <c r="U166" s="180" t="s">
        <v>34</v>
      </c>
      <c r="V166" s="183">
        <v>1643.8</v>
      </c>
      <c r="W166" s="183">
        <v>0</v>
      </c>
      <c r="X166" s="278" t="s">
        <v>35</v>
      </c>
      <c r="Y166" s="279"/>
      <c r="Z166" s="281">
        <v>1643.8</v>
      </c>
      <c r="AA166" s="181" t="s">
        <v>41</v>
      </c>
      <c r="AB166" s="180"/>
    </row>
    <row r="167" spans="1:28" ht="15.75" customHeight="1" x14ac:dyDescent="0.25">
      <c r="A167" s="179">
        <v>42634</v>
      </c>
      <c r="B167" s="230"/>
      <c r="C167" s="181" t="s">
        <v>876</v>
      </c>
      <c r="D167" s="181" t="s">
        <v>260</v>
      </c>
      <c r="E167" s="181" t="s">
        <v>877</v>
      </c>
      <c r="F167" s="181"/>
      <c r="G167" s="181" t="s">
        <v>263</v>
      </c>
      <c r="H167" s="241" t="s">
        <v>878</v>
      </c>
      <c r="I167" s="179">
        <v>42655</v>
      </c>
      <c r="J167" s="181" t="s">
        <v>30</v>
      </c>
      <c r="K167" s="181" t="s">
        <v>30</v>
      </c>
      <c r="L167" s="181"/>
      <c r="M167" s="181" t="s">
        <v>188</v>
      </c>
      <c r="N167" s="266" t="s">
        <v>879</v>
      </c>
      <c r="O167" s="181" t="s">
        <v>188</v>
      </c>
      <c r="P167" s="181" t="s">
        <v>880</v>
      </c>
      <c r="Q167" s="181"/>
      <c r="R167" s="181"/>
      <c r="S167" s="233">
        <v>42662</v>
      </c>
      <c r="T167" s="183">
        <v>1214.5</v>
      </c>
      <c r="U167" s="180" t="s">
        <v>38</v>
      </c>
      <c r="V167" s="183">
        <v>1457.4</v>
      </c>
      <c r="W167" s="183">
        <v>0</v>
      </c>
      <c r="X167" s="278" t="s">
        <v>154</v>
      </c>
      <c r="Y167" s="279"/>
      <c r="Z167" s="281">
        <v>1457.4</v>
      </c>
      <c r="AA167" s="181" t="s">
        <v>41</v>
      </c>
      <c r="AB167" s="180"/>
    </row>
    <row r="168" spans="1:28" ht="15.75" customHeight="1" x14ac:dyDescent="0.25">
      <c r="A168" s="179">
        <v>42636</v>
      </c>
      <c r="B168" s="230"/>
      <c r="C168" s="213" t="s">
        <v>881</v>
      </c>
      <c r="D168" s="166" t="s">
        <v>380</v>
      </c>
      <c r="E168" s="181" t="s">
        <v>609</v>
      </c>
      <c r="F168" s="181"/>
      <c r="G168" s="181" t="s">
        <v>263</v>
      </c>
      <c r="H168" s="181" t="s">
        <v>882</v>
      </c>
      <c r="I168" s="179">
        <v>42692</v>
      </c>
      <c r="J168" s="181" t="s">
        <v>30</v>
      </c>
      <c r="K168" s="181" t="s">
        <v>30</v>
      </c>
      <c r="L168" s="181"/>
      <c r="M168" s="181" t="s">
        <v>192</v>
      </c>
      <c r="N168" s="167" t="s">
        <v>660</v>
      </c>
      <c r="O168" s="181" t="s">
        <v>192</v>
      </c>
      <c r="P168" s="181" t="s">
        <v>679</v>
      </c>
      <c r="Q168" s="181"/>
      <c r="R168" s="181"/>
      <c r="S168" s="233">
        <v>42704</v>
      </c>
      <c r="T168" s="183">
        <v>990</v>
      </c>
      <c r="U168" s="180" t="s">
        <v>38</v>
      </c>
      <c r="V168" s="183">
        <v>1188</v>
      </c>
      <c r="W168" s="183">
        <v>0</v>
      </c>
      <c r="X168" s="278" t="s">
        <v>35</v>
      </c>
      <c r="Y168" s="279"/>
      <c r="Z168" s="281">
        <v>1188</v>
      </c>
      <c r="AA168" s="181" t="s">
        <v>41</v>
      </c>
      <c r="AB168" s="180"/>
    </row>
    <row r="169" spans="1:28" ht="15.75" customHeight="1" x14ac:dyDescent="0.25">
      <c r="A169" s="179">
        <v>42639</v>
      </c>
      <c r="B169" s="230"/>
      <c r="C169" s="180" t="s">
        <v>883</v>
      </c>
      <c r="D169" s="181" t="s">
        <v>380</v>
      </c>
      <c r="E169" s="181" t="s">
        <v>884</v>
      </c>
      <c r="F169" s="181"/>
      <c r="G169" s="181" t="s">
        <v>247</v>
      </c>
      <c r="H169" s="242" t="s">
        <v>885</v>
      </c>
      <c r="I169" s="179">
        <v>42685</v>
      </c>
      <c r="J169" s="181" t="s">
        <v>31</v>
      </c>
      <c r="K169" s="181" t="s">
        <v>31</v>
      </c>
      <c r="L169" s="181"/>
      <c r="M169" s="181" t="s">
        <v>177</v>
      </c>
      <c r="N169" s="167" t="s">
        <v>886</v>
      </c>
      <c r="O169" s="181" t="s">
        <v>172</v>
      </c>
      <c r="P169" s="167" t="s">
        <v>887</v>
      </c>
      <c r="Q169" s="181"/>
      <c r="R169" s="181"/>
      <c r="S169" s="233">
        <v>42704</v>
      </c>
      <c r="T169" s="183">
        <v>1700</v>
      </c>
      <c r="U169" s="180" t="s">
        <v>38</v>
      </c>
      <c r="V169" s="183">
        <v>2040</v>
      </c>
      <c r="W169" s="183">
        <v>0</v>
      </c>
      <c r="X169" s="278" t="s">
        <v>35</v>
      </c>
      <c r="Y169" s="279"/>
      <c r="Z169" s="183">
        <v>2040</v>
      </c>
      <c r="AA169" s="181" t="s">
        <v>41</v>
      </c>
      <c r="AB169" s="180"/>
    </row>
    <row r="170" spans="1:28" ht="15.75" customHeight="1" thickBot="1" x14ac:dyDescent="0.3">
      <c r="A170" s="179">
        <v>42640</v>
      </c>
      <c r="B170" s="230"/>
      <c r="C170" s="234" t="s">
        <v>888</v>
      </c>
      <c r="D170" s="181" t="s">
        <v>290</v>
      </c>
      <c r="E170" s="181" t="s">
        <v>889</v>
      </c>
      <c r="F170" s="181"/>
      <c r="G170" s="181" t="s">
        <v>247</v>
      </c>
      <c r="H170" s="181" t="s">
        <v>890</v>
      </c>
      <c r="I170" s="179">
        <v>42698</v>
      </c>
      <c r="J170" s="181" t="s">
        <v>30</v>
      </c>
      <c r="K170" s="181" t="s">
        <v>30</v>
      </c>
      <c r="L170" s="181"/>
      <c r="M170" s="181" t="s">
        <v>192</v>
      </c>
      <c r="N170" s="167" t="s">
        <v>891</v>
      </c>
      <c r="O170" s="181" t="s">
        <v>192</v>
      </c>
      <c r="P170" s="167" t="s">
        <v>892</v>
      </c>
      <c r="Q170" s="181"/>
      <c r="R170" s="181"/>
      <c r="S170" s="243">
        <v>42706</v>
      </c>
      <c r="T170" s="244">
        <v>1780</v>
      </c>
      <c r="U170" s="245" t="s">
        <v>38</v>
      </c>
      <c r="V170" s="244">
        <v>2136</v>
      </c>
      <c r="W170" s="244">
        <v>0</v>
      </c>
      <c r="X170" s="278" t="s">
        <v>35</v>
      </c>
      <c r="Y170" s="279"/>
      <c r="Z170" s="281">
        <v>2136</v>
      </c>
      <c r="AA170" s="181" t="s">
        <v>41</v>
      </c>
      <c r="AB170" s="180"/>
    </row>
    <row r="171" spans="1:28" ht="15.75" customHeight="1" thickTop="1" x14ac:dyDescent="0.25">
      <c r="A171" s="179">
        <v>42641</v>
      </c>
      <c r="B171" s="246"/>
      <c r="C171" s="234" t="s">
        <v>893</v>
      </c>
      <c r="D171" s="181" t="s">
        <v>428</v>
      </c>
      <c r="E171" s="181" t="s">
        <v>894</v>
      </c>
      <c r="F171" s="181"/>
      <c r="G171" s="181" t="s">
        <v>247</v>
      </c>
      <c r="H171" s="171" t="s">
        <v>895</v>
      </c>
      <c r="I171" s="179">
        <v>42677</v>
      </c>
      <c r="J171" s="247" t="s">
        <v>30</v>
      </c>
      <c r="K171" s="247"/>
      <c r="L171" s="247"/>
      <c r="M171" s="247" t="s">
        <v>194</v>
      </c>
      <c r="N171" s="247" t="s">
        <v>896</v>
      </c>
      <c r="O171" s="247"/>
      <c r="P171" s="247"/>
      <c r="Q171" s="247"/>
      <c r="R171" s="247"/>
      <c r="S171" s="179">
        <v>42650</v>
      </c>
      <c r="T171" s="183">
        <v>1950</v>
      </c>
      <c r="U171" s="180" t="s">
        <v>38</v>
      </c>
      <c r="V171" s="183">
        <v>2340</v>
      </c>
      <c r="W171" s="183">
        <v>250</v>
      </c>
      <c r="X171" s="278" t="s">
        <v>35</v>
      </c>
      <c r="Y171" s="279"/>
      <c r="Z171" s="281">
        <v>2652.5</v>
      </c>
      <c r="AA171" s="247" t="s">
        <v>41</v>
      </c>
      <c r="AB171" s="180" t="s">
        <v>1412</v>
      </c>
    </row>
    <row r="172" spans="1:28" ht="15.75" customHeight="1" x14ac:dyDescent="0.25">
      <c r="A172" s="179">
        <v>42642</v>
      </c>
      <c r="B172" s="248"/>
      <c r="C172" s="181" t="s">
        <v>897</v>
      </c>
      <c r="D172" s="181" t="s">
        <v>285</v>
      </c>
      <c r="E172" s="181" t="s">
        <v>385</v>
      </c>
      <c r="F172" s="181"/>
      <c r="G172" s="181" t="s">
        <v>247</v>
      </c>
      <c r="H172" s="180" t="s">
        <v>898</v>
      </c>
      <c r="I172" s="179">
        <v>42689</v>
      </c>
      <c r="J172" s="249" t="s">
        <v>30</v>
      </c>
      <c r="K172" s="249"/>
      <c r="L172" s="249"/>
      <c r="M172" s="249" t="s">
        <v>32</v>
      </c>
      <c r="N172" s="250" t="s">
        <v>899</v>
      </c>
      <c r="O172" s="249"/>
      <c r="P172" s="249"/>
      <c r="Q172" s="249"/>
      <c r="R172" s="249"/>
      <c r="S172" s="179">
        <v>42676</v>
      </c>
      <c r="T172" s="183">
        <v>2525.4899999999998</v>
      </c>
      <c r="U172" s="180" t="s">
        <v>34</v>
      </c>
      <c r="V172" s="183">
        <v>2640.34</v>
      </c>
      <c r="W172" s="183">
        <v>0</v>
      </c>
      <c r="X172" s="278" t="s">
        <v>35</v>
      </c>
      <c r="Y172" s="279"/>
      <c r="Z172" s="281">
        <v>2640.34</v>
      </c>
      <c r="AA172" s="249" t="s">
        <v>41</v>
      </c>
      <c r="AB172" s="180"/>
    </row>
    <row r="173" spans="1:28" ht="15.75" customHeight="1" x14ac:dyDescent="0.25">
      <c r="A173" s="179">
        <v>42642</v>
      </c>
      <c r="B173" s="230"/>
      <c r="C173" s="181" t="s">
        <v>900</v>
      </c>
      <c r="D173" s="234" t="s">
        <v>901</v>
      </c>
      <c r="E173" s="234" t="s">
        <v>902</v>
      </c>
      <c r="F173" s="181"/>
      <c r="G173" s="181" t="s">
        <v>247</v>
      </c>
      <c r="H173" s="180" t="s">
        <v>903</v>
      </c>
      <c r="I173" s="179">
        <v>42726</v>
      </c>
      <c r="J173" s="181" t="s">
        <v>30</v>
      </c>
      <c r="K173" s="181"/>
      <c r="L173" s="181"/>
      <c r="M173" s="181" t="s">
        <v>32</v>
      </c>
      <c r="N173" s="234" t="s">
        <v>699</v>
      </c>
      <c r="O173" s="181"/>
      <c r="P173" s="181"/>
      <c r="Q173" s="181"/>
      <c r="R173" s="181"/>
      <c r="S173" s="179">
        <v>42753</v>
      </c>
      <c r="T173" s="183">
        <v>1000</v>
      </c>
      <c r="U173" s="180" t="s">
        <v>38</v>
      </c>
      <c r="V173" s="183">
        <v>1200</v>
      </c>
      <c r="W173" s="183">
        <v>540</v>
      </c>
      <c r="X173" s="278" t="s">
        <v>35</v>
      </c>
      <c r="Y173" s="279"/>
      <c r="Z173" s="281">
        <v>1200</v>
      </c>
      <c r="AA173" s="181" t="s">
        <v>41</v>
      </c>
      <c r="AB173" s="180"/>
    </row>
    <row r="174" spans="1:28" ht="15.75" customHeight="1" x14ac:dyDescent="0.25">
      <c r="A174" s="179">
        <v>42642</v>
      </c>
      <c r="B174" s="230"/>
      <c r="C174" s="181" t="s">
        <v>900</v>
      </c>
      <c r="D174" s="234" t="s">
        <v>901</v>
      </c>
      <c r="E174" s="234" t="s">
        <v>902</v>
      </c>
      <c r="F174" s="181"/>
      <c r="G174" s="181" t="s">
        <v>247</v>
      </c>
      <c r="H174" s="180" t="s">
        <v>903</v>
      </c>
      <c r="I174" s="179">
        <v>42726</v>
      </c>
      <c r="J174" s="181" t="s">
        <v>30</v>
      </c>
      <c r="K174" s="181"/>
      <c r="L174" s="181"/>
      <c r="M174" s="181" t="s">
        <v>32</v>
      </c>
      <c r="N174" s="234" t="s">
        <v>699</v>
      </c>
      <c r="O174" s="181"/>
      <c r="P174" s="181"/>
      <c r="Q174" s="181"/>
      <c r="R174" s="181"/>
      <c r="S174" s="233">
        <v>42387</v>
      </c>
      <c r="T174" s="183">
        <v>540</v>
      </c>
      <c r="U174" s="180" t="s">
        <v>38</v>
      </c>
      <c r="V174" s="183">
        <v>540</v>
      </c>
      <c r="W174" s="183">
        <v>0</v>
      </c>
      <c r="X174" s="278" t="s">
        <v>35</v>
      </c>
      <c r="Y174" s="279"/>
      <c r="Z174" s="281">
        <v>540</v>
      </c>
      <c r="AA174" s="181" t="s">
        <v>41</v>
      </c>
      <c r="AB174" s="180"/>
    </row>
    <row r="175" spans="1:28" ht="15.75" customHeight="1" x14ac:dyDescent="0.25">
      <c r="A175" s="203">
        <v>42642</v>
      </c>
      <c r="B175" s="166"/>
      <c r="C175" s="166" t="s">
        <v>904</v>
      </c>
      <c r="D175" s="166" t="s">
        <v>285</v>
      </c>
      <c r="E175" s="166" t="s">
        <v>814</v>
      </c>
      <c r="F175" s="166"/>
      <c r="G175" s="168" t="s">
        <v>247</v>
      </c>
      <c r="H175" s="166" t="s">
        <v>905</v>
      </c>
      <c r="I175" s="203">
        <v>42636</v>
      </c>
      <c r="J175" s="166" t="s">
        <v>30</v>
      </c>
      <c r="K175" s="166"/>
      <c r="L175" s="166"/>
      <c r="M175" s="166" t="s">
        <v>192</v>
      </c>
      <c r="N175" s="166" t="s">
        <v>816</v>
      </c>
      <c r="O175" s="166"/>
      <c r="P175" s="166"/>
      <c r="Q175" s="166"/>
      <c r="R175" s="166"/>
      <c r="S175" s="203">
        <v>42669</v>
      </c>
      <c r="T175" s="166">
        <v>450.98</v>
      </c>
      <c r="U175" s="166" t="s">
        <v>34</v>
      </c>
      <c r="V175" s="166">
        <v>471.49</v>
      </c>
      <c r="W175" s="166">
        <v>0</v>
      </c>
      <c r="X175" s="278" t="s">
        <v>35</v>
      </c>
      <c r="Y175" s="279"/>
      <c r="Z175" s="185">
        <v>471.49</v>
      </c>
      <c r="AA175" s="166" t="s">
        <v>41</v>
      </c>
      <c r="AB175" s="166"/>
    </row>
    <row r="176" spans="1:28" ht="15.75" customHeight="1" x14ac:dyDescent="0.25">
      <c r="A176" s="203">
        <v>42646</v>
      </c>
      <c r="B176" s="166"/>
      <c r="C176" s="251" t="s">
        <v>906</v>
      </c>
      <c r="D176" s="166" t="s">
        <v>285</v>
      </c>
      <c r="E176" s="166" t="s">
        <v>907</v>
      </c>
      <c r="F176" s="166"/>
      <c r="G176" s="168" t="s">
        <v>247</v>
      </c>
      <c r="H176" s="166" t="s">
        <v>908</v>
      </c>
      <c r="I176" s="203">
        <v>42648</v>
      </c>
      <c r="J176" s="181" t="s">
        <v>30</v>
      </c>
      <c r="K176" s="166"/>
      <c r="L176" s="166"/>
      <c r="M176" s="181" t="s">
        <v>32</v>
      </c>
      <c r="N176" s="167" t="s">
        <v>909</v>
      </c>
      <c r="O176" s="166"/>
      <c r="P176" s="166"/>
      <c r="Q176" s="166"/>
      <c r="R176" s="166"/>
      <c r="S176" s="203">
        <v>42662</v>
      </c>
      <c r="T176" s="166">
        <v>2254.9</v>
      </c>
      <c r="U176" s="166" t="s">
        <v>34</v>
      </c>
      <c r="V176" s="166">
        <v>2357.4499999999998</v>
      </c>
      <c r="W176" s="166">
        <v>0</v>
      </c>
      <c r="X176" s="278" t="s">
        <v>35</v>
      </c>
      <c r="Y176" s="279"/>
      <c r="Z176" s="185">
        <v>2357.4499999999998</v>
      </c>
      <c r="AA176" s="166" t="s">
        <v>41</v>
      </c>
      <c r="AB176" s="166"/>
    </row>
    <row r="177" spans="1:28" ht="15.75" customHeight="1" x14ac:dyDescent="0.25">
      <c r="A177" s="179">
        <v>42646</v>
      </c>
      <c r="B177" s="230"/>
      <c r="C177" s="181" t="s">
        <v>910</v>
      </c>
      <c r="D177" s="181" t="s">
        <v>476</v>
      </c>
      <c r="E177" s="181" t="s">
        <v>911</v>
      </c>
      <c r="F177" s="181"/>
      <c r="G177" s="181" t="s">
        <v>263</v>
      </c>
      <c r="H177" s="167" t="s">
        <v>912</v>
      </c>
      <c r="I177" s="179">
        <v>42685</v>
      </c>
      <c r="J177" s="181" t="s">
        <v>30</v>
      </c>
      <c r="K177" s="181"/>
      <c r="L177" s="181"/>
      <c r="M177" s="181" t="s">
        <v>192</v>
      </c>
      <c r="N177" s="167" t="s">
        <v>913</v>
      </c>
      <c r="O177" s="181"/>
      <c r="P177" s="181"/>
      <c r="Q177" s="181"/>
      <c r="R177" s="181"/>
      <c r="S177" s="233">
        <v>42662</v>
      </c>
      <c r="T177" s="183">
        <v>2245</v>
      </c>
      <c r="U177" s="180" t="s">
        <v>258</v>
      </c>
      <c r="V177" s="183">
        <v>2088.21</v>
      </c>
      <c r="W177" s="183">
        <v>0</v>
      </c>
      <c r="X177" s="278" t="s">
        <v>35</v>
      </c>
      <c r="Y177" s="279"/>
      <c r="Z177" s="281">
        <v>2088.21</v>
      </c>
      <c r="AA177" s="181" t="s">
        <v>41</v>
      </c>
      <c r="AB177" s="180"/>
    </row>
    <row r="178" spans="1:28" ht="15.75" customHeight="1" x14ac:dyDescent="0.25">
      <c r="A178" s="179">
        <v>42647</v>
      </c>
      <c r="B178" s="252"/>
      <c r="C178" s="180" t="s">
        <v>914</v>
      </c>
      <c r="D178" s="181" t="s">
        <v>399</v>
      </c>
      <c r="E178" s="181" t="s">
        <v>400</v>
      </c>
      <c r="F178" s="181"/>
      <c r="G178" s="181" t="s">
        <v>263</v>
      </c>
      <c r="H178" s="181" t="s">
        <v>915</v>
      </c>
      <c r="I178" s="179">
        <v>42648</v>
      </c>
      <c r="J178" s="181" t="s">
        <v>30</v>
      </c>
      <c r="K178" s="181" t="s">
        <v>30</v>
      </c>
      <c r="L178" s="181"/>
      <c r="M178" s="181" t="s">
        <v>192</v>
      </c>
      <c r="N178" s="181" t="s">
        <v>594</v>
      </c>
      <c r="O178" s="181" t="s">
        <v>192</v>
      </c>
      <c r="P178" s="181" t="s">
        <v>403</v>
      </c>
      <c r="Q178" s="181"/>
      <c r="R178" s="181"/>
      <c r="S178" s="233">
        <v>42677</v>
      </c>
      <c r="T178" s="183">
        <v>1487.5</v>
      </c>
      <c r="U178" s="180" t="s">
        <v>258</v>
      </c>
      <c r="V178" s="183">
        <v>1383.61</v>
      </c>
      <c r="W178" s="183">
        <v>0</v>
      </c>
      <c r="X178" s="278" t="s">
        <v>35</v>
      </c>
      <c r="Y178" s="279"/>
      <c r="Z178" s="281">
        <v>1383.61</v>
      </c>
      <c r="AA178" s="181" t="s">
        <v>399</v>
      </c>
      <c r="AB178" s="180"/>
    </row>
    <row r="179" spans="1:28" ht="15.75" customHeight="1" x14ac:dyDescent="0.25">
      <c r="A179" s="179">
        <v>42648</v>
      </c>
      <c r="B179" s="230"/>
      <c r="C179" s="181" t="s">
        <v>916</v>
      </c>
      <c r="D179" s="181" t="s">
        <v>380</v>
      </c>
      <c r="E179" s="181" t="s">
        <v>609</v>
      </c>
      <c r="F179" s="181"/>
      <c r="G179" s="181" t="s">
        <v>263</v>
      </c>
      <c r="H179" s="181" t="s">
        <v>917</v>
      </c>
      <c r="I179" s="179">
        <v>42649</v>
      </c>
      <c r="J179" s="181" t="s">
        <v>30</v>
      </c>
      <c r="K179" s="181"/>
      <c r="L179" s="181"/>
      <c r="M179" s="181" t="s">
        <v>192</v>
      </c>
      <c r="N179" s="167" t="s">
        <v>918</v>
      </c>
      <c r="O179" s="181"/>
      <c r="P179" s="181"/>
      <c r="Q179" s="181"/>
      <c r="R179" s="181"/>
      <c r="S179" s="233">
        <v>42767</v>
      </c>
      <c r="T179" s="183">
        <v>990</v>
      </c>
      <c r="U179" s="180" t="s">
        <v>38</v>
      </c>
      <c r="V179" s="183">
        <v>1188</v>
      </c>
      <c r="W179" s="183">
        <v>0</v>
      </c>
      <c r="X179" s="278" t="s">
        <v>35</v>
      </c>
      <c r="Y179" s="279"/>
      <c r="Z179" s="281">
        <v>1188</v>
      </c>
      <c r="AA179" s="181" t="s">
        <v>41</v>
      </c>
      <c r="AB179" s="180"/>
    </row>
    <row r="180" spans="1:28" ht="15.75" customHeight="1" x14ac:dyDescent="0.25">
      <c r="A180" s="179">
        <v>42648</v>
      </c>
      <c r="B180" s="230"/>
      <c r="C180" s="180" t="s">
        <v>919</v>
      </c>
      <c r="D180" s="181" t="s">
        <v>920</v>
      </c>
      <c r="E180" s="181" t="s">
        <v>921</v>
      </c>
      <c r="F180" s="181"/>
      <c r="G180" s="181" t="s">
        <v>247</v>
      </c>
      <c r="H180" s="181" t="s">
        <v>922</v>
      </c>
      <c r="I180" s="179">
        <v>42651</v>
      </c>
      <c r="J180" s="181" t="s">
        <v>30</v>
      </c>
      <c r="K180" s="181" t="s">
        <v>30</v>
      </c>
      <c r="L180" s="181" t="s">
        <v>31</v>
      </c>
      <c r="M180" s="181" t="s">
        <v>188</v>
      </c>
      <c r="N180" s="167" t="s">
        <v>923</v>
      </c>
      <c r="O180" s="181" t="s">
        <v>188</v>
      </c>
      <c r="P180" s="311" t="s">
        <v>924</v>
      </c>
      <c r="Q180" s="181" t="s">
        <v>180</v>
      </c>
      <c r="R180" s="240" t="s">
        <v>925</v>
      </c>
      <c r="S180" s="233">
        <v>42691</v>
      </c>
      <c r="T180" s="183">
        <v>3000</v>
      </c>
      <c r="U180" s="180" t="s">
        <v>258</v>
      </c>
      <c r="V180" s="183">
        <v>2856.52</v>
      </c>
      <c r="W180" s="183">
        <v>750.76</v>
      </c>
      <c r="X180" s="278" t="s">
        <v>35</v>
      </c>
      <c r="Y180" s="279"/>
      <c r="Z180" s="281">
        <v>2856.52</v>
      </c>
      <c r="AA180" s="181" t="s">
        <v>41</v>
      </c>
      <c r="AB180" s="180" t="s">
        <v>1413</v>
      </c>
    </row>
    <row r="181" spans="1:28" ht="15.75" customHeight="1" x14ac:dyDescent="0.25">
      <c r="A181" s="177">
        <v>42566</v>
      </c>
      <c r="B181" s="253"/>
      <c r="C181" s="254" t="s">
        <v>686</v>
      </c>
      <c r="D181" s="176" t="s">
        <v>251</v>
      </c>
      <c r="E181" s="176" t="s">
        <v>687</v>
      </c>
      <c r="F181" s="176"/>
      <c r="G181" s="176" t="s">
        <v>247</v>
      </c>
      <c r="H181" s="176" t="s">
        <v>688</v>
      </c>
      <c r="I181" s="177">
        <v>42590</v>
      </c>
      <c r="J181" s="176" t="s">
        <v>30</v>
      </c>
      <c r="K181" s="176"/>
      <c r="L181" s="176"/>
      <c r="M181" s="176" t="s">
        <v>32</v>
      </c>
      <c r="N181" s="176" t="s">
        <v>689</v>
      </c>
      <c r="O181" s="176"/>
      <c r="P181" s="176"/>
      <c r="Q181" s="176"/>
      <c r="R181" s="176"/>
      <c r="S181" s="255">
        <v>42705</v>
      </c>
      <c r="T181" s="178">
        <v>120</v>
      </c>
      <c r="U181" s="176" t="s">
        <v>258</v>
      </c>
      <c r="V181" s="178">
        <v>112.93</v>
      </c>
      <c r="W181" s="178">
        <v>0</v>
      </c>
      <c r="X181" s="278" t="s">
        <v>151</v>
      </c>
      <c r="Y181" s="279"/>
      <c r="Z181" s="280">
        <v>112.93</v>
      </c>
      <c r="AA181" s="176" t="s">
        <v>41</v>
      </c>
      <c r="AB181" s="176"/>
    </row>
    <row r="182" spans="1:28" ht="15.75" customHeight="1" x14ac:dyDescent="0.25">
      <c r="A182" s="177">
        <v>42625</v>
      </c>
      <c r="B182" s="253"/>
      <c r="C182" s="176" t="s">
        <v>926</v>
      </c>
      <c r="D182" s="176" t="s">
        <v>927</v>
      </c>
      <c r="E182" s="176" t="s">
        <v>928</v>
      </c>
      <c r="F182" s="176"/>
      <c r="G182" s="176" t="s">
        <v>247</v>
      </c>
      <c r="H182" s="176" t="s">
        <v>929</v>
      </c>
      <c r="I182" s="177">
        <v>42750</v>
      </c>
      <c r="J182" s="176" t="s">
        <v>30</v>
      </c>
      <c r="K182" s="176"/>
      <c r="L182" s="176"/>
      <c r="M182" s="176" t="s">
        <v>32</v>
      </c>
      <c r="N182" s="176" t="s">
        <v>689</v>
      </c>
      <c r="O182" s="176"/>
      <c r="P182" s="176"/>
      <c r="Q182" s="176"/>
      <c r="R182" s="176"/>
      <c r="S182" s="255">
        <v>42719</v>
      </c>
      <c r="T182" s="178">
        <v>3190</v>
      </c>
      <c r="U182" s="176" t="s">
        <v>258</v>
      </c>
      <c r="V182" s="178">
        <v>3111.18</v>
      </c>
      <c r="W182" s="178">
        <v>0</v>
      </c>
      <c r="X182" s="278" t="s">
        <v>35</v>
      </c>
      <c r="Y182" s="279"/>
      <c r="Z182" s="280">
        <v>3111.18</v>
      </c>
      <c r="AA182" s="176" t="s">
        <v>35</v>
      </c>
      <c r="AB182" s="176"/>
    </row>
    <row r="183" spans="1:28" ht="15.75" customHeight="1" x14ac:dyDescent="0.25">
      <c r="A183" s="179">
        <v>42650</v>
      </c>
      <c r="B183" s="230"/>
      <c r="C183" s="181" t="s">
        <v>930</v>
      </c>
      <c r="D183" s="181" t="s">
        <v>456</v>
      </c>
      <c r="E183" s="181" t="s">
        <v>931</v>
      </c>
      <c r="F183" s="181"/>
      <c r="G183" s="181" t="s">
        <v>263</v>
      </c>
      <c r="H183" s="181" t="s">
        <v>932</v>
      </c>
      <c r="I183" s="179">
        <v>42662</v>
      </c>
      <c r="J183" s="181" t="s">
        <v>30</v>
      </c>
      <c r="K183" s="181"/>
      <c r="L183" s="181"/>
      <c r="M183" s="181" t="s">
        <v>190</v>
      </c>
      <c r="N183" s="181" t="s">
        <v>933</v>
      </c>
      <c r="O183" s="181"/>
      <c r="P183" s="181"/>
      <c r="Q183" s="181"/>
      <c r="R183" s="181"/>
      <c r="S183" s="233">
        <v>42676</v>
      </c>
      <c r="T183" s="183">
        <v>1333.5</v>
      </c>
      <c r="U183" s="180" t="s">
        <v>38</v>
      </c>
      <c r="V183" s="183">
        <v>1600.2</v>
      </c>
      <c r="W183" s="183">
        <v>0</v>
      </c>
      <c r="X183" s="312" t="s">
        <v>154</v>
      </c>
      <c r="Y183" s="313"/>
      <c r="Z183" s="281">
        <v>1600.2</v>
      </c>
      <c r="AA183" s="181" t="s">
        <v>41</v>
      </c>
      <c r="AB183" s="180"/>
    </row>
    <row r="184" spans="1:28" ht="15.75" customHeight="1" x14ac:dyDescent="0.25">
      <c r="A184" s="179">
        <v>42642</v>
      </c>
      <c r="B184" s="230"/>
      <c r="C184" s="256" t="s">
        <v>934</v>
      </c>
      <c r="D184" s="181" t="s">
        <v>285</v>
      </c>
      <c r="E184" s="181" t="s">
        <v>935</v>
      </c>
      <c r="F184" s="181"/>
      <c r="G184" s="181" t="s">
        <v>247</v>
      </c>
      <c r="H184" s="181" t="s">
        <v>936</v>
      </c>
      <c r="I184" s="179">
        <v>42648</v>
      </c>
      <c r="J184" s="181" t="s">
        <v>30</v>
      </c>
      <c r="K184" s="181"/>
      <c r="L184" s="181"/>
      <c r="M184" s="181" t="s">
        <v>192</v>
      </c>
      <c r="N184" s="181" t="s">
        <v>937</v>
      </c>
      <c r="O184" s="181"/>
      <c r="P184" s="181"/>
      <c r="Q184" s="181"/>
      <c r="R184" s="181"/>
      <c r="S184" s="233">
        <v>42662</v>
      </c>
      <c r="T184" s="183">
        <v>2345.1</v>
      </c>
      <c r="U184" s="180" t="s">
        <v>34</v>
      </c>
      <c r="V184" s="183">
        <v>2451.75</v>
      </c>
      <c r="W184" s="183">
        <v>0</v>
      </c>
      <c r="X184" s="312" t="s">
        <v>35</v>
      </c>
      <c r="Y184" s="313"/>
      <c r="Z184" s="281">
        <v>2451.75</v>
      </c>
      <c r="AA184" s="181" t="s">
        <v>182</v>
      </c>
      <c r="AB184" s="180"/>
    </row>
    <row r="185" spans="1:28" ht="15.75" customHeight="1" x14ac:dyDescent="0.25">
      <c r="A185" s="179">
        <v>42638</v>
      </c>
      <c r="B185" s="230"/>
      <c r="C185" s="314" t="s">
        <v>938</v>
      </c>
      <c r="D185" s="181" t="s">
        <v>285</v>
      </c>
      <c r="E185" s="181" t="s">
        <v>493</v>
      </c>
      <c r="F185" s="181"/>
      <c r="G185" s="181" t="s">
        <v>247</v>
      </c>
      <c r="H185" s="181" t="s">
        <v>939</v>
      </c>
      <c r="I185" s="179">
        <v>42645</v>
      </c>
      <c r="J185" s="181" t="s">
        <v>30</v>
      </c>
      <c r="K185" s="181"/>
      <c r="L185" s="181"/>
      <c r="M185" s="181" t="s">
        <v>192</v>
      </c>
      <c r="N185" s="167" t="s">
        <v>940</v>
      </c>
      <c r="O185" s="181"/>
      <c r="P185" s="181"/>
      <c r="Q185" s="181"/>
      <c r="R185" s="181"/>
      <c r="S185" s="233">
        <v>42676</v>
      </c>
      <c r="T185" s="183">
        <v>2705.88</v>
      </c>
      <c r="U185" s="180" t="s">
        <v>34</v>
      </c>
      <c r="V185" s="183">
        <v>2828.94</v>
      </c>
      <c r="W185" s="183">
        <v>0</v>
      </c>
      <c r="X185" s="312" t="s">
        <v>35</v>
      </c>
      <c r="Y185" s="313"/>
      <c r="Z185" s="281">
        <v>2828.94</v>
      </c>
      <c r="AA185" s="181" t="s">
        <v>41</v>
      </c>
      <c r="AB185" s="180"/>
    </row>
    <row r="186" spans="1:28" ht="15.75" customHeight="1" x14ac:dyDescent="0.25">
      <c r="A186" s="179">
        <v>42656</v>
      </c>
      <c r="B186" s="230"/>
      <c r="C186" s="181" t="s">
        <v>1393</v>
      </c>
      <c r="D186" s="181" t="s">
        <v>285</v>
      </c>
      <c r="E186" s="242" t="s">
        <v>941</v>
      </c>
      <c r="F186" s="182"/>
      <c r="G186" s="181" t="s">
        <v>247</v>
      </c>
      <c r="H186" s="242" t="s">
        <v>942</v>
      </c>
      <c r="I186" s="179">
        <v>42658</v>
      </c>
      <c r="J186" s="181" t="s">
        <v>30</v>
      </c>
      <c r="K186" s="181"/>
      <c r="L186" s="181"/>
      <c r="M186" s="181" t="s">
        <v>943</v>
      </c>
      <c r="N186" s="181" t="s">
        <v>944</v>
      </c>
      <c r="O186" s="181"/>
      <c r="P186" s="181"/>
      <c r="Q186" s="181"/>
      <c r="R186" s="181"/>
      <c r="S186" s="233">
        <v>42676</v>
      </c>
      <c r="T186" s="183">
        <v>2345.1</v>
      </c>
      <c r="U186" s="180" t="s">
        <v>34</v>
      </c>
      <c r="V186" s="183">
        <v>2451.75</v>
      </c>
      <c r="W186" s="183">
        <v>0</v>
      </c>
      <c r="X186" s="312" t="s">
        <v>35</v>
      </c>
      <c r="Y186" s="313"/>
      <c r="Z186" s="281">
        <v>2451.75</v>
      </c>
      <c r="AA186" s="181" t="s">
        <v>41</v>
      </c>
      <c r="AB186" s="180"/>
    </row>
    <row r="187" spans="1:28" ht="15.75" customHeight="1" x14ac:dyDescent="0.25">
      <c r="A187" s="179">
        <v>42660</v>
      </c>
      <c r="B187" s="230"/>
      <c r="C187" s="181" t="s">
        <v>945</v>
      </c>
      <c r="D187" s="181" t="s">
        <v>946</v>
      </c>
      <c r="E187" s="181" t="s">
        <v>947</v>
      </c>
      <c r="F187" s="181"/>
      <c r="G187" s="181" t="s">
        <v>263</v>
      </c>
      <c r="H187" s="242" t="s">
        <v>948</v>
      </c>
      <c r="I187" s="179">
        <v>42703</v>
      </c>
      <c r="J187" s="181" t="s">
        <v>30</v>
      </c>
      <c r="K187" s="181"/>
      <c r="L187" s="181"/>
      <c r="M187" s="181" t="s">
        <v>192</v>
      </c>
      <c r="N187" s="167" t="s">
        <v>949</v>
      </c>
      <c r="O187" s="181"/>
      <c r="P187" s="181"/>
      <c r="Q187" s="181"/>
      <c r="R187" s="181"/>
      <c r="S187" s="233">
        <v>42676</v>
      </c>
      <c r="T187" s="183">
        <v>1239</v>
      </c>
      <c r="U187" s="180" t="s">
        <v>38</v>
      </c>
      <c r="V187" s="183">
        <v>1486.8</v>
      </c>
      <c r="W187" s="183">
        <v>0</v>
      </c>
      <c r="X187" s="312" t="s">
        <v>35</v>
      </c>
      <c r="Y187" s="313"/>
      <c r="Z187" s="281">
        <v>1486.8</v>
      </c>
      <c r="AA187" s="181" t="s">
        <v>41</v>
      </c>
      <c r="AB187" s="180"/>
    </row>
    <row r="188" spans="1:28" ht="15.75" customHeight="1" x14ac:dyDescent="0.25">
      <c r="A188" s="179">
        <v>42661</v>
      </c>
      <c r="B188" s="230"/>
      <c r="C188" s="181" t="s">
        <v>950</v>
      </c>
      <c r="D188" s="181" t="s">
        <v>476</v>
      </c>
      <c r="E188" s="181" t="s">
        <v>477</v>
      </c>
      <c r="F188" s="181"/>
      <c r="G188" s="181" t="s">
        <v>247</v>
      </c>
      <c r="H188" s="242" t="s">
        <v>951</v>
      </c>
      <c r="I188" s="179">
        <v>42746</v>
      </c>
      <c r="J188" s="181" t="s">
        <v>30</v>
      </c>
      <c r="K188" s="181"/>
      <c r="L188" s="181"/>
      <c r="M188" s="181" t="s">
        <v>192</v>
      </c>
      <c r="N188" s="167" t="s">
        <v>952</v>
      </c>
      <c r="O188" s="181"/>
      <c r="P188" s="181"/>
      <c r="Q188" s="181"/>
      <c r="R188" s="181"/>
      <c r="S188" s="233">
        <v>42704</v>
      </c>
      <c r="T188" s="183">
        <v>2689</v>
      </c>
      <c r="U188" s="180" t="s">
        <v>258</v>
      </c>
      <c r="V188" s="183">
        <v>2562.7800000000002</v>
      </c>
      <c r="W188" s="183">
        <v>0</v>
      </c>
      <c r="X188" s="312" t="s">
        <v>35</v>
      </c>
      <c r="Y188" s="313"/>
      <c r="Z188" s="281">
        <v>2562.7800000000002</v>
      </c>
      <c r="AA188" s="181" t="s">
        <v>41</v>
      </c>
      <c r="AB188" s="180"/>
    </row>
    <row r="189" spans="1:28" ht="15.75" customHeight="1" x14ac:dyDescent="0.25">
      <c r="A189" s="179">
        <v>42696</v>
      </c>
      <c r="B189" s="230"/>
      <c r="C189" s="181" t="s">
        <v>953</v>
      </c>
      <c r="D189" s="181" t="s">
        <v>954</v>
      </c>
      <c r="E189" s="181" t="s">
        <v>955</v>
      </c>
      <c r="F189" s="181"/>
      <c r="G189" s="181" t="s">
        <v>263</v>
      </c>
      <c r="H189" s="242" t="s">
        <v>956</v>
      </c>
      <c r="I189" s="179">
        <v>42775</v>
      </c>
      <c r="J189" s="181" t="s">
        <v>30</v>
      </c>
      <c r="K189" s="181"/>
      <c r="L189" s="181"/>
      <c r="M189" s="181" t="s">
        <v>190</v>
      </c>
      <c r="N189" s="167" t="s">
        <v>957</v>
      </c>
      <c r="O189" s="181"/>
      <c r="P189" s="181"/>
      <c r="Q189" s="181"/>
      <c r="R189" s="181"/>
      <c r="S189" s="233">
        <v>42782</v>
      </c>
      <c r="T189" s="183">
        <v>2490</v>
      </c>
      <c r="U189" s="180" t="s">
        <v>258</v>
      </c>
      <c r="V189" s="183">
        <v>2421.98</v>
      </c>
      <c r="W189" s="183">
        <v>0</v>
      </c>
      <c r="X189" s="312" t="s">
        <v>35</v>
      </c>
      <c r="Y189" s="313"/>
      <c r="Z189" s="281">
        <v>2421.98</v>
      </c>
      <c r="AA189" s="181" t="s">
        <v>41</v>
      </c>
      <c r="AB189" s="180"/>
    </row>
    <row r="190" spans="1:28" ht="15.75" customHeight="1" x14ac:dyDescent="0.25">
      <c r="A190" s="179">
        <v>42601</v>
      </c>
      <c r="B190" s="230"/>
      <c r="C190" s="181" t="s">
        <v>958</v>
      </c>
      <c r="D190" s="181" t="s">
        <v>285</v>
      </c>
      <c r="E190" s="181" t="s">
        <v>959</v>
      </c>
      <c r="F190" s="181"/>
      <c r="G190" s="181" t="s">
        <v>247</v>
      </c>
      <c r="H190" s="242" t="s">
        <v>960</v>
      </c>
      <c r="I190" s="179">
        <v>42656</v>
      </c>
      <c r="J190" s="181" t="s">
        <v>30</v>
      </c>
      <c r="K190" s="181" t="s">
        <v>162</v>
      </c>
      <c r="L190" s="181"/>
      <c r="M190" s="181" t="s">
        <v>32</v>
      </c>
      <c r="N190" s="181" t="s">
        <v>961</v>
      </c>
      <c r="O190" s="181" t="s">
        <v>162</v>
      </c>
      <c r="P190" s="181"/>
      <c r="Q190" s="181"/>
      <c r="R190" s="181"/>
      <c r="S190" s="233">
        <v>42676</v>
      </c>
      <c r="T190" s="183">
        <v>2360</v>
      </c>
      <c r="U190" s="180" t="s">
        <v>34</v>
      </c>
      <c r="V190" s="183">
        <v>2467.33</v>
      </c>
      <c r="W190" s="183">
        <v>0</v>
      </c>
      <c r="X190" s="312" t="s">
        <v>35</v>
      </c>
      <c r="Y190" s="313"/>
      <c r="Z190" s="281">
        <v>2467.33</v>
      </c>
      <c r="AA190" s="181" t="s">
        <v>41</v>
      </c>
      <c r="AB190" s="180"/>
    </row>
    <row r="191" spans="1:28" ht="15.75" customHeight="1" x14ac:dyDescent="0.25">
      <c r="A191" s="179">
        <v>42662</v>
      </c>
      <c r="B191" s="230"/>
      <c r="C191" s="181" t="s">
        <v>962</v>
      </c>
      <c r="D191" s="181" t="s">
        <v>439</v>
      </c>
      <c r="E191" s="181" t="s">
        <v>963</v>
      </c>
      <c r="F191" s="181"/>
      <c r="G191" s="181" t="s">
        <v>247</v>
      </c>
      <c r="H191" s="242" t="s">
        <v>964</v>
      </c>
      <c r="I191" s="179">
        <v>42662</v>
      </c>
      <c r="J191" s="181" t="s">
        <v>30</v>
      </c>
      <c r="K191" s="181"/>
      <c r="L191" s="181"/>
      <c r="M191" s="181" t="s">
        <v>192</v>
      </c>
      <c r="N191" s="167" t="s">
        <v>965</v>
      </c>
      <c r="O191" s="181"/>
      <c r="P191" s="181"/>
      <c r="Q191" s="181"/>
      <c r="R191" s="181"/>
      <c r="S191" s="233">
        <v>42683</v>
      </c>
      <c r="T191" s="183">
        <v>1360</v>
      </c>
      <c r="U191" s="180" t="s">
        <v>38</v>
      </c>
      <c r="V191" s="183">
        <v>1632</v>
      </c>
      <c r="W191" s="183">
        <v>1200</v>
      </c>
      <c r="X191" s="312" t="s">
        <v>150</v>
      </c>
      <c r="Y191" s="313"/>
      <c r="Z191" s="281">
        <v>1632</v>
      </c>
      <c r="AA191" s="181" t="s">
        <v>41</v>
      </c>
      <c r="AB191" s="180"/>
    </row>
    <row r="192" spans="1:28" ht="15.75" customHeight="1" x14ac:dyDescent="0.25">
      <c r="A192" s="179">
        <v>42662</v>
      </c>
      <c r="B192" s="230"/>
      <c r="C192" s="181" t="s">
        <v>962</v>
      </c>
      <c r="D192" s="181" t="s">
        <v>439</v>
      </c>
      <c r="E192" s="181" t="s">
        <v>963</v>
      </c>
      <c r="F192" s="181"/>
      <c r="G192" s="181" t="s">
        <v>247</v>
      </c>
      <c r="H192" s="242" t="s">
        <v>964</v>
      </c>
      <c r="I192" s="179">
        <v>42662</v>
      </c>
      <c r="J192" s="181" t="s">
        <v>30</v>
      </c>
      <c r="K192" s="181"/>
      <c r="L192" s="181"/>
      <c r="M192" s="181" t="s">
        <v>192</v>
      </c>
      <c r="N192" s="167" t="s">
        <v>965</v>
      </c>
      <c r="O192" s="181"/>
      <c r="P192" s="181"/>
      <c r="Q192" s="181"/>
      <c r="R192" s="181"/>
      <c r="S192" s="233">
        <v>42437</v>
      </c>
      <c r="T192" s="183">
        <v>1000</v>
      </c>
      <c r="U192" s="180" t="s">
        <v>38</v>
      </c>
      <c r="V192" s="183">
        <v>1200</v>
      </c>
      <c r="W192" s="183">
        <v>0</v>
      </c>
      <c r="X192" s="312" t="s">
        <v>35</v>
      </c>
      <c r="Y192" s="313"/>
      <c r="Z192" s="281">
        <v>1200</v>
      </c>
      <c r="AA192" s="181" t="s">
        <v>41</v>
      </c>
      <c r="AB192" s="180"/>
    </row>
    <row r="193" spans="1:28" ht="15.75" customHeight="1" x14ac:dyDescent="0.25">
      <c r="A193" s="179">
        <v>42663</v>
      </c>
      <c r="B193" s="230"/>
      <c r="C193" s="181" t="s">
        <v>966</v>
      </c>
      <c r="D193" s="181" t="s">
        <v>285</v>
      </c>
      <c r="E193" s="181" t="s">
        <v>967</v>
      </c>
      <c r="F193" s="181"/>
      <c r="G193" s="181" t="s">
        <v>247</v>
      </c>
      <c r="H193" s="181" t="s">
        <v>968</v>
      </c>
      <c r="I193" s="179">
        <v>42686</v>
      </c>
      <c r="J193" s="181" t="s">
        <v>30</v>
      </c>
      <c r="K193" s="181"/>
      <c r="L193" s="181"/>
      <c r="M193" s="181" t="s">
        <v>192</v>
      </c>
      <c r="N193" s="181" t="s">
        <v>969</v>
      </c>
      <c r="O193" s="181"/>
      <c r="P193" s="181"/>
      <c r="Q193" s="181"/>
      <c r="R193" s="181"/>
      <c r="S193" s="233">
        <v>42676</v>
      </c>
      <c r="T193" s="183">
        <v>2480.39</v>
      </c>
      <c r="U193" s="180" t="s">
        <v>34</v>
      </c>
      <c r="V193" s="183">
        <v>2593.19</v>
      </c>
      <c r="W193" s="183">
        <v>0</v>
      </c>
      <c r="X193" s="312" t="s">
        <v>35</v>
      </c>
      <c r="Y193" s="313"/>
      <c r="Z193" s="281">
        <v>2593.19</v>
      </c>
      <c r="AA193" s="181" t="s">
        <v>41</v>
      </c>
      <c r="AB193" s="180"/>
    </row>
    <row r="194" spans="1:28" ht="15.75" customHeight="1" x14ac:dyDescent="0.25">
      <c r="A194" s="257">
        <v>42663</v>
      </c>
      <c r="B194" s="258"/>
      <c r="C194" s="259" t="s">
        <v>970</v>
      </c>
      <c r="D194" s="259" t="s">
        <v>456</v>
      </c>
      <c r="E194" s="259" t="s">
        <v>971</v>
      </c>
      <c r="F194" s="259"/>
      <c r="G194" s="259" t="s">
        <v>263</v>
      </c>
      <c r="H194" s="259" t="s">
        <v>972</v>
      </c>
      <c r="I194" s="231">
        <v>42685</v>
      </c>
      <c r="J194" s="259" t="s">
        <v>30</v>
      </c>
      <c r="K194" s="259"/>
      <c r="L194" s="259"/>
      <c r="M194" s="259" t="s">
        <v>190</v>
      </c>
      <c r="N194" s="259" t="s">
        <v>973</v>
      </c>
      <c r="O194" s="259"/>
      <c r="P194" s="259"/>
      <c r="Q194" s="259"/>
      <c r="R194" s="259"/>
      <c r="S194" s="233">
        <v>42697</v>
      </c>
      <c r="T194" s="260">
        <v>1214.5</v>
      </c>
      <c r="U194" s="259" t="s">
        <v>38</v>
      </c>
      <c r="V194" s="183">
        <v>1457.4</v>
      </c>
      <c r="W194" s="183">
        <v>0</v>
      </c>
      <c r="X194" s="312" t="s">
        <v>154</v>
      </c>
      <c r="Y194" s="313"/>
      <c r="Z194" s="282">
        <v>1457.4</v>
      </c>
      <c r="AA194" s="259" t="s">
        <v>41</v>
      </c>
      <c r="AB194" s="259"/>
    </row>
    <row r="195" spans="1:28" ht="15.75" customHeight="1" x14ac:dyDescent="0.25">
      <c r="A195" s="179">
        <v>42664</v>
      </c>
      <c r="B195" s="230"/>
      <c r="C195" s="181" t="s">
        <v>974</v>
      </c>
      <c r="D195" s="181" t="s">
        <v>380</v>
      </c>
      <c r="E195" s="181" t="s">
        <v>609</v>
      </c>
      <c r="F195" s="181"/>
      <c r="G195" s="181" t="s">
        <v>263</v>
      </c>
      <c r="H195" s="181" t="s">
        <v>975</v>
      </c>
      <c r="I195" s="179">
        <v>42688</v>
      </c>
      <c r="J195" s="181" t="s">
        <v>30</v>
      </c>
      <c r="K195" s="181"/>
      <c r="L195" s="181"/>
      <c r="M195" s="181" t="s">
        <v>194</v>
      </c>
      <c r="N195" s="181" t="s">
        <v>976</v>
      </c>
      <c r="O195" s="181"/>
      <c r="P195" s="181"/>
      <c r="Q195" s="181"/>
      <c r="R195" s="181"/>
      <c r="S195" s="233">
        <v>42724</v>
      </c>
      <c r="T195" s="183">
        <v>990</v>
      </c>
      <c r="U195" s="180" t="s">
        <v>38</v>
      </c>
      <c r="V195" s="183">
        <v>1188</v>
      </c>
      <c r="W195" s="183">
        <v>0</v>
      </c>
      <c r="X195" s="312" t="s">
        <v>35</v>
      </c>
      <c r="Y195" s="313"/>
      <c r="Z195" s="281">
        <v>1188</v>
      </c>
      <c r="AA195" s="181" t="s">
        <v>41</v>
      </c>
      <c r="AB195" s="180"/>
    </row>
    <row r="196" spans="1:28" ht="15.75" customHeight="1" x14ac:dyDescent="0.25">
      <c r="A196" s="179">
        <v>42667</v>
      </c>
      <c r="B196" s="230"/>
      <c r="C196" s="181" t="s">
        <v>977</v>
      </c>
      <c r="D196" s="181" t="s">
        <v>251</v>
      </c>
      <c r="E196" s="181" t="s">
        <v>978</v>
      </c>
      <c r="F196" s="181"/>
      <c r="G196" s="181" t="s">
        <v>263</v>
      </c>
      <c r="H196" s="181" t="s">
        <v>979</v>
      </c>
      <c r="I196" s="179">
        <v>42753</v>
      </c>
      <c r="J196" s="181" t="s">
        <v>30</v>
      </c>
      <c r="K196" s="181"/>
      <c r="L196" s="181"/>
      <c r="M196" s="181" t="s">
        <v>188</v>
      </c>
      <c r="N196" s="181" t="s">
        <v>980</v>
      </c>
      <c r="O196" s="181"/>
      <c r="P196" s="181"/>
      <c r="Q196" s="181"/>
      <c r="R196" s="181"/>
      <c r="S196" s="233">
        <v>42676</v>
      </c>
      <c r="T196" s="183">
        <v>1031</v>
      </c>
      <c r="U196" s="180" t="s">
        <v>38</v>
      </c>
      <c r="V196" s="183">
        <v>1237.2</v>
      </c>
      <c r="W196" s="183">
        <v>0</v>
      </c>
      <c r="X196" s="312" t="s">
        <v>151</v>
      </c>
      <c r="Y196" s="313"/>
      <c r="Z196" s="281">
        <v>1237.2</v>
      </c>
      <c r="AA196" s="181" t="s">
        <v>41</v>
      </c>
      <c r="AB196" s="180"/>
    </row>
    <row r="197" spans="1:28" ht="15.75" customHeight="1" x14ac:dyDescent="0.25">
      <c r="A197" s="179" t="s">
        <v>1415</v>
      </c>
      <c r="B197" s="230"/>
      <c r="C197" s="167" t="s">
        <v>981</v>
      </c>
      <c r="D197" s="181" t="s">
        <v>726</v>
      </c>
      <c r="E197" s="242" t="s">
        <v>982</v>
      </c>
      <c r="F197" s="182"/>
      <c r="G197" s="181" t="s">
        <v>247</v>
      </c>
      <c r="H197" s="242" t="s">
        <v>983</v>
      </c>
      <c r="I197" s="179">
        <v>42633</v>
      </c>
      <c r="J197" s="181" t="s">
        <v>30</v>
      </c>
      <c r="K197" s="181"/>
      <c r="L197" s="181"/>
      <c r="M197" s="181" t="s">
        <v>192</v>
      </c>
      <c r="N197" s="167" t="s">
        <v>984</v>
      </c>
      <c r="O197" s="181"/>
      <c r="P197" s="181"/>
      <c r="Q197" s="181"/>
      <c r="R197" s="181"/>
      <c r="S197" s="233">
        <v>42690</v>
      </c>
      <c r="T197" s="183">
        <v>1360</v>
      </c>
      <c r="U197" s="180" t="s">
        <v>38</v>
      </c>
      <c r="V197" s="183">
        <v>1632</v>
      </c>
      <c r="W197" s="183">
        <v>0</v>
      </c>
      <c r="X197" s="312" t="s">
        <v>150</v>
      </c>
      <c r="Y197" s="313"/>
      <c r="Z197" s="281">
        <v>1632</v>
      </c>
      <c r="AA197" s="181" t="s">
        <v>41</v>
      </c>
      <c r="AB197" s="180"/>
    </row>
    <row r="198" spans="1:28" ht="15.75" customHeight="1" x14ac:dyDescent="0.25">
      <c r="A198" s="179">
        <v>42668</v>
      </c>
      <c r="B198" s="230"/>
      <c r="C198" s="181" t="s">
        <v>985</v>
      </c>
      <c r="D198" s="181" t="s">
        <v>285</v>
      </c>
      <c r="E198" s="181" t="s">
        <v>986</v>
      </c>
      <c r="F198" s="181"/>
      <c r="G198" s="181" t="s">
        <v>247</v>
      </c>
      <c r="H198" s="242" t="s">
        <v>987</v>
      </c>
      <c r="I198" s="179">
        <v>42675</v>
      </c>
      <c r="J198" s="181" t="s">
        <v>30</v>
      </c>
      <c r="K198" s="181"/>
      <c r="L198" s="181"/>
      <c r="M198" s="181" t="s">
        <v>190</v>
      </c>
      <c r="N198" s="167" t="s">
        <v>298</v>
      </c>
      <c r="O198" s="181"/>
      <c r="P198" s="181"/>
      <c r="Q198" s="181"/>
      <c r="R198" s="181"/>
      <c r="S198" s="233">
        <v>42774</v>
      </c>
      <c r="T198" s="183">
        <v>992.16</v>
      </c>
      <c r="U198" s="180" t="s">
        <v>34</v>
      </c>
      <c r="V198" s="183">
        <v>1037.28</v>
      </c>
      <c r="W198" s="183">
        <v>0</v>
      </c>
      <c r="X198" s="312" t="s">
        <v>35</v>
      </c>
      <c r="Y198" s="313"/>
      <c r="Z198" s="281">
        <v>1037.28</v>
      </c>
      <c r="AA198" s="181" t="s">
        <v>41</v>
      </c>
      <c r="AB198" s="288"/>
    </row>
    <row r="199" spans="1:28" ht="15.75" customHeight="1" x14ac:dyDescent="0.25">
      <c r="A199" s="179">
        <v>42669</v>
      </c>
      <c r="B199" s="230"/>
      <c r="C199" s="181" t="s">
        <v>988</v>
      </c>
      <c r="D199" s="181" t="s">
        <v>285</v>
      </c>
      <c r="E199" s="181" t="s">
        <v>989</v>
      </c>
      <c r="F199" s="181"/>
      <c r="G199" s="181" t="s">
        <v>247</v>
      </c>
      <c r="H199" s="242" t="s">
        <v>990</v>
      </c>
      <c r="I199" s="179">
        <v>42767</v>
      </c>
      <c r="J199" s="181" t="s">
        <v>30</v>
      </c>
      <c r="K199" s="181"/>
      <c r="L199" s="181"/>
      <c r="M199" s="181" t="s">
        <v>188</v>
      </c>
      <c r="N199" s="180" t="s">
        <v>991</v>
      </c>
      <c r="O199" s="181"/>
      <c r="P199" s="180"/>
      <c r="Q199" s="181"/>
      <c r="R199" s="180"/>
      <c r="S199" s="261">
        <v>42690</v>
      </c>
      <c r="T199" s="183">
        <v>1849.02</v>
      </c>
      <c r="U199" s="180" t="s">
        <v>34</v>
      </c>
      <c r="V199" s="183">
        <v>1933.11</v>
      </c>
      <c r="W199" s="183">
        <v>0</v>
      </c>
      <c r="X199" s="312" t="s">
        <v>35</v>
      </c>
      <c r="Y199" s="313"/>
      <c r="Z199" s="281">
        <v>1933.11</v>
      </c>
      <c r="AA199" s="181" t="s">
        <v>41</v>
      </c>
      <c r="AB199" s="180"/>
    </row>
    <row r="200" spans="1:28" ht="15.75" customHeight="1" x14ac:dyDescent="0.25">
      <c r="A200" s="179">
        <v>42670</v>
      </c>
      <c r="B200" s="230"/>
      <c r="C200" s="181" t="s">
        <v>992</v>
      </c>
      <c r="D200" s="181" t="s">
        <v>993</v>
      </c>
      <c r="E200" s="181" t="s">
        <v>994</v>
      </c>
      <c r="F200" s="181"/>
      <c r="G200" s="181" t="s">
        <v>247</v>
      </c>
      <c r="H200" s="181" t="s">
        <v>995</v>
      </c>
      <c r="I200" s="179">
        <v>42687</v>
      </c>
      <c r="J200" s="181" t="s">
        <v>30</v>
      </c>
      <c r="K200" s="181"/>
      <c r="L200" s="181"/>
      <c r="M200" s="181" t="s">
        <v>192</v>
      </c>
      <c r="N200" s="181" t="s">
        <v>804</v>
      </c>
      <c r="O200" s="181"/>
      <c r="P200" s="181"/>
      <c r="Q200" s="181"/>
      <c r="R200" s="181"/>
      <c r="S200" s="261">
        <v>42697</v>
      </c>
      <c r="T200" s="183">
        <v>447</v>
      </c>
      <c r="U200" s="180" t="s">
        <v>38</v>
      </c>
      <c r="V200" s="183">
        <v>447</v>
      </c>
      <c r="W200" s="183">
        <v>0</v>
      </c>
      <c r="X200" s="312" t="s">
        <v>160</v>
      </c>
      <c r="Y200" s="313"/>
      <c r="Z200" s="281">
        <v>536.4</v>
      </c>
      <c r="AA200" s="181" t="s">
        <v>41</v>
      </c>
      <c r="AB200" s="180"/>
    </row>
    <row r="201" spans="1:28" ht="15.75" customHeight="1" x14ac:dyDescent="0.25">
      <c r="A201" s="179">
        <v>42670</v>
      </c>
      <c r="B201" s="230"/>
      <c r="C201" s="181" t="s">
        <v>996</v>
      </c>
      <c r="D201" s="181" t="s">
        <v>993</v>
      </c>
      <c r="E201" s="181" t="s">
        <v>997</v>
      </c>
      <c r="F201" s="181"/>
      <c r="G201" s="181" t="s">
        <v>247</v>
      </c>
      <c r="H201" s="181" t="s">
        <v>998</v>
      </c>
      <c r="I201" s="179">
        <v>42687</v>
      </c>
      <c r="J201" s="181" t="s">
        <v>30</v>
      </c>
      <c r="K201" s="181"/>
      <c r="L201" s="181"/>
      <c r="M201" s="181" t="s">
        <v>192</v>
      </c>
      <c r="N201" s="181" t="s">
        <v>804</v>
      </c>
      <c r="O201" s="181"/>
      <c r="P201" s="181"/>
      <c r="Q201" s="181"/>
      <c r="R201" s="181"/>
      <c r="S201" s="233">
        <v>42697</v>
      </c>
      <c r="T201" s="183">
        <v>447</v>
      </c>
      <c r="U201" s="180" t="s">
        <v>38</v>
      </c>
      <c r="V201" s="183">
        <v>447</v>
      </c>
      <c r="W201" s="183">
        <v>0</v>
      </c>
      <c r="X201" s="312" t="s">
        <v>160</v>
      </c>
      <c r="Y201" s="313"/>
      <c r="Z201" s="281">
        <v>536.4</v>
      </c>
      <c r="AA201" s="181" t="s">
        <v>41</v>
      </c>
      <c r="AB201" s="180"/>
    </row>
    <row r="202" spans="1:28" ht="15.75" customHeight="1" x14ac:dyDescent="0.25">
      <c r="A202" s="179">
        <v>42671</v>
      </c>
      <c r="B202" s="230"/>
      <c r="C202" s="181" t="s">
        <v>999</v>
      </c>
      <c r="D202" s="181" t="s">
        <v>285</v>
      </c>
      <c r="E202" s="181" t="s">
        <v>1000</v>
      </c>
      <c r="F202" s="181"/>
      <c r="G202" s="181" t="s">
        <v>247</v>
      </c>
      <c r="H202" s="181" t="s">
        <v>1001</v>
      </c>
      <c r="I202" s="179">
        <v>42684</v>
      </c>
      <c r="J202" s="181" t="s">
        <v>30</v>
      </c>
      <c r="K202" s="181" t="s">
        <v>30</v>
      </c>
      <c r="L202" s="181" t="s">
        <v>162</v>
      </c>
      <c r="M202" s="181" t="s">
        <v>192</v>
      </c>
      <c r="N202" s="181" t="s">
        <v>892</v>
      </c>
      <c r="O202" s="181" t="s">
        <v>192</v>
      </c>
      <c r="P202" s="181" t="s">
        <v>1002</v>
      </c>
      <c r="Q202" s="181" t="s">
        <v>162</v>
      </c>
      <c r="R202" s="181">
        <v>671571</v>
      </c>
      <c r="S202" s="233">
        <v>42760</v>
      </c>
      <c r="T202" s="183">
        <v>2164.6999999999998</v>
      </c>
      <c r="U202" s="180" t="s">
        <v>34</v>
      </c>
      <c r="V202" s="183">
        <v>2320.77</v>
      </c>
      <c r="W202" s="183"/>
      <c r="X202" s="312" t="s">
        <v>35</v>
      </c>
      <c r="Y202" s="313"/>
      <c r="Z202" s="281">
        <v>2320.77</v>
      </c>
      <c r="AA202" s="181" t="s">
        <v>41</v>
      </c>
      <c r="AB202" s="180"/>
    </row>
    <row r="203" spans="1:28" ht="15.75" customHeight="1" x14ac:dyDescent="0.25">
      <c r="A203" s="179">
        <v>42674</v>
      </c>
      <c r="B203" s="230"/>
      <c r="C203" s="167" t="s">
        <v>1003</v>
      </c>
      <c r="D203" s="181" t="s">
        <v>1004</v>
      </c>
      <c r="E203" s="181" t="s">
        <v>1005</v>
      </c>
      <c r="F203" s="181"/>
      <c r="G203" s="181" t="s">
        <v>247</v>
      </c>
      <c r="H203" s="181" t="s">
        <v>1006</v>
      </c>
      <c r="I203" s="179">
        <v>42674</v>
      </c>
      <c r="J203" s="181" t="s">
        <v>30</v>
      </c>
      <c r="K203" s="181" t="s">
        <v>30</v>
      </c>
      <c r="L203" s="181" t="s">
        <v>30</v>
      </c>
      <c r="M203" s="181" t="s">
        <v>192</v>
      </c>
      <c r="N203" s="167" t="s">
        <v>370</v>
      </c>
      <c r="O203" s="181" t="s">
        <v>192</v>
      </c>
      <c r="P203" s="167" t="s">
        <v>1007</v>
      </c>
      <c r="Q203" s="181" t="s">
        <v>192</v>
      </c>
      <c r="R203" s="167" t="s">
        <v>479</v>
      </c>
      <c r="S203" s="233">
        <v>42706</v>
      </c>
      <c r="T203" s="183">
        <v>200</v>
      </c>
      <c r="U203" s="180" t="s">
        <v>258</v>
      </c>
      <c r="V203" s="183">
        <v>1950.59</v>
      </c>
      <c r="W203" s="183">
        <v>0</v>
      </c>
      <c r="X203" s="312" t="s">
        <v>149</v>
      </c>
      <c r="Y203" s="313"/>
      <c r="Z203" s="281">
        <v>1963.09</v>
      </c>
      <c r="AA203" s="181" t="s">
        <v>41</v>
      </c>
      <c r="AB203" s="180" t="s">
        <v>1382</v>
      </c>
    </row>
    <row r="204" spans="1:28" ht="15.75" customHeight="1" x14ac:dyDescent="0.25">
      <c r="A204" s="179">
        <v>42674</v>
      </c>
      <c r="B204" s="230"/>
      <c r="C204" s="181" t="s">
        <v>1008</v>
      </c>
      <c r="D204" s="181" t="s">
        <v>993</v>
      </c>
      <c r="E204" s="181" t="s">
        <v>1009</v>
      </c>
      <c r="F204" s="181"/>
      <c r="G204" s="181" t="s">
        <v>247</v>
      </c>
      <c r="H204" s="181" t="s">
        <v>1010</v>
      </c>
      <c r="I204" s="179">
        <v>42695</v>
      </c>
      <c r="J204" s="181" t="s">
        <v>30</v>
      </c>
      <c r="K204" s="181" t="s">
        <v>30</v>
      </c>
      <c r="L204" s="181"/>
      <c r="M204" s="181" t="s">
        <v>192</v>
      </c>
      <c r="N204" s="167" t="s">
        <v>891</v>
      </c>
      <c r="O204" s="181" t="s">
        <v>192</v>
      </c>
      <c r="P204" s="167" t="s">
        <v>892</v>
      </c>
      <c r="Q204" s="181"/>
      <c r="R204" s="180"/>
      <c r="S204" s="233">
        <v>42704</v>
      </c>
      <c r="T204" s="183">
        <v>447</v>
      </c>
      <c r="U204" s="180" t="s">
        <v>38</v>
      </c>
      <c r="V204" s="183">
        <v>536.4</v>
      </c>
      <c r="W204" s="183">
        <v>0</v>
      </c>
      <c r="X204" s="312" t="s">
        <v>160</v>
      </c>
      <c r="Y204" s="313"/>
      <c r="Z204" s="183">
        <v>536.4</v>
      </c>
      <c r="AA204" s="181" t="s">
        <v>41</v>
      </c>
      <c r="AB204" s="180"/>
    </row>
    <row r="205" spans="1:28" ht="15.75" customHeight="1" x14ac:dyDescent="0.25">
      <c r="A205" s="179">
        <v>42677</v>
      </c>
      <c r="B205" s="230"/>
      <c r="C205" s="234" t="s">
        <v>1011</v>
      </c>
      <c r="D205" s="181" t="s">
        <v>285</v>
      </c>
      <c r="E205" s="181" t="s">
        <v>1012</v>
      </c>
      <c r="F205" s="181"/>
      <c r="G205" s="181" t="s">
        <v>247</v>
      </c>
      <c r="H205" s="181" t="s">
        <v>1013</v>
      </c>
      <c r="I205" s="179">
        <v>42856</v>
      </c>
      <c r="J205" s="181" t="s">
        <v>30</v>
      </c>
      <c r="K205" s="181"/>
      <c r="L205" s="181"/>
      <c r="M205" s="181" t="s">
        <v>188</v>
      </c>
      <c r="N205" s="181" t="s">
        <v>1014</v>
      </c>
      <c r="O205" s="181"/>
      <c r="P205" s="181"/>
      <c r="Q205" s="181"/>
      <c r="R205" s="181"/>
      <c r="S205" s="233">
        <v>42690</v>
      </c>
      <c r="T205" s="183">
        <v>2345.1</v>
      </c>
      <c r="U205" s="180" t="s">
        <v>34</v>
      </c>
      <c r="V205" s="183">
        <v>2514.1799999999998</v>
      </c>
      <c r="W205" s="183">
        <v>0</v>
      </c>
      <c r="X205" s="312" t="s">
        <v>35</v>
      </c>
      <c r="Y205" s="313"/>
      <c r="Z205" s="281">
        <v>2514.1799999999998</v>
      </c>
      <c r="AA205" s="181" t="s">
        <v>41</v>
      </c>
      <c r="AB205" s="180"/>
    </row>
    <row r="206" spans="1:28" ht="15.75" customHeight="1" x14ac:dyDescent="0.25">
      <c r="A206" s="175">
        <v>42677</v>
      </c>
      <c r="B206" s="253"/>
      <c r="C206" s="176" t="s">
        <v>1015</v>
      </c>
      <c r="D206" s="176" t="s">
        <v>295</v>
      </c>
      <c r="E206" s="176" t="s">
        <v>1016</v>
      </c>
      <c r="F206" s="176"/>
      <c r="G206" s="176" t="s">
        <v>247</v>
      </c>
      <c r="H206" s="176" t="s">
        <v>1017</v>
      </c>
      <c r="I206" s="175">
        <v>42736</v>
      </c>
      <c r="J206" s="176" t="s">
        <v>30</v>
      </c>
      <c r="K206" s="176"/>
      <c r="L206" s="176"/>
      <c r="M206" s="176" t="s">
        <v>32</v>
      </c>
      <c r="N206" s="176" t="s">
        <v>1018</v>
      </c>
      <c r="O206" s="176"/>
      <c r="P206" s="176"/>
      <c r="Q206" s="176"/>
      <c r="R206" s="176"/>
      <c r="S206" s="255">
        <v>42774</v>
      </c>
      <c r="T206" s="178">
        <v>1850</v>
      </c>
      <c r="U206" s="176" t="s">
        <v>38</v>
      </c>
      <c r="V206" s="178">
        <v>2220</v>
      </c>
      <c r="W206" s="178">
        <v>0</v>
      </c>
      <c r="X206" s="312" t="s">
        <v>35</v>
      </c>
      <c r="Y206" s="313"/>
      <c r="Z206" s="280">
        <v>2220</v>
      </c>
      <c r="AA206" s="176" t="s">
        <v>41</v>
      </c>
      <c r="AB206" s="176"/>
    </row>
    <row r="207" spans="1:28" ht="15.75" customHeight="1" x14ac:dyDescent="0.25">
      <c r="A207" s="179">
        <v>42678</v>
      </c>
      <c r="B207" s="230"/>
      <c r="C207" s="180" t="s">
        <v>1019</v>
      </c>
      <c r="D207" s="181" t="s">
        <v>954</v>
      </c>
      <c r="E207" s="181" t="s">
        <v>1020</v>
      </c>
      <c r="F207" s="181"/>
      <c r="G207" s="181" t="s">
        <v>263</v>
      </c>
      <c r="H207" s="181" t="s">
        <v>1021</v>
      </c>
      <c r="I207" s="179">
        <v>42696</v>
      </c>
      <c r="J207" s="181" t="s">
        <v>30</v>
      </c>
      <c r="K207" s="181" t="s">
        <v>30</v>
      </c>
      <c r="L207" s="181" t="s">
        <v>30</v>
      </c>
      <c r="M207" s="181" t="s">
        <v>192</v>
      </c>
      <c r="N207" s="181" t="s">
        <v>1022</v>
      </c>
      <c r="O207" s="181" t="s">
        <v>192</v>
      </c>
      <c r="P207" s="181" t="s">
        <v>1023</v>
      </c>
      <c r="Q207" s="181" t="s">
        <v>192</v>
      </c>
      <c r="R207" s="181" t="s">
        <v>1024</v>
      </c>
      <c r="S207" s="233">
        <v>42691</v>
      </c>
      <c r="T207" s="183">
        <v>1900</v>
      </c>
      <c r="U207" s="180" t="s">
        <v>258</v>
      </c>
      <c r="V207" s="183">
        <v>1853.06</v>
      </c>
      <c r="W207" s="183">
        <v>0</v>
      </c>
      <c r="X207" s="312" t="s">
        <v>35</v>
      </c>
      <c r="Y207" s="313"/>
      <c r="Z207" s="282">
        <v>1853.06</v>
      </c>
      <c r="AA207" s="181" t="s">
        <v>41</v>
      </c>
      <c r="AB207" s="180"/>
    </row>
    <row r="208" spans="1:28" ht="15.75" customHeight="1" x14ac:dyDescent="0.25">
      <c r="A208" s="179">
        <v>42669</v>
      </c>
      <c r="B208" s="230"/>
      <c r="C208" s="181" t="s">
        <v>1025</v>
      </c>
      <c r="D208" s="181" t="s">
        <v>285</v>
      </c>
      <c r="E208" s="181" t="s">
        <v>1026</v>
      </c>
      <c r="F208" s="181"/>
      <c r="G208" s="181" t="s">
        <v>263</v>
      </c>
      <c r="H208" s="181" t="s">
        <v>1027</v>
      </c>
      <c r="I208" s="179">
        <v>42676</v>
      </c>
      <c r="J208" s="181" t="s">
        <v>30</v>
      </c>
      <c r="K208" s="181"/>
      <c r="L208" s="181"/>
      <c r="M208" s="181" t="s">
        <v>192</v>
      </c>
      <c r="N208" s="181" t="s">
        <v>804</v>
      </c>
      <c r="O208" s="181"/>
      <c r="P208" s="181"/>
      <c r="Q208" s="181"/>
      <c r="R208" s="181"/>
      <c r="S208" s="233">
        <v>42760</v>
      </c>
      <c r="T208" s="183">
        <v>1172.55</v>
      </c>
      <c r="U208" s="180" t="s">
        <v>34</v>
      </c>
      <c r="V208" s="183">
        <v>1257.0899999999999</v>
      </c>
      <c r="W208" s="183">
        <v>0</v>
      </c>
      <c r="X208" s="312" t="s">
        <v>35</v>
      </c>
      <c r="Y208" s="313"/>
      <c r="Z208" s="281">
        <v>1257.0899999999999</v>
      </c>
      <c r="AA208" s="181" t="s">
        <v>41</v>
      </c>
      <c r="AB208" s="180"/>
    </row>
    <row r="209" spans="1:28" ht="15.75" customHeight="1" x14ac:dyDescent="0.25">
      <c r="A209" s="179">
        <v>42678</v>
      </c>
      <c r="B209" s="230"/>
      <c r="C209" s="168" t="s">
        <v>1028</v>
      </c>
      <c r="D209" s="181" t="s">
        <v>285</v>
      </c>
      <c r="E209" s="181" t="s">
        <v>1029</v>
      </c>
      <c r="F209" s="181"/>
      <c r="G209" s="181" t="s">
        <v>247</v>
      </c>
      <c r="H209" s="181" t="s">
        <v>1030</v>
      </c>
      <c r="I209" s="179">
        <v>42679</v>
      </c>
      <c r="J209" s="181" t="s">
        <v>30</v>
      </c>
      <c r="K209" s="181"/>
      <c r="L209" s="181"/>
      <c r="M209" s="181" t="s">
        <v>192</v>
      </c>
      <c r="N209" s="181" t="s">
        <v>1031</v>
      </c>
      <c r="O209" s="181"/>
      <c r="P209" s="181"/>
      <c r="Q209" s="181"/>
      <c r="R209" s="181"/>
      <c r="S209" s="233">
        <v>42718</v>
      </c>
      <c r="T209" s="183">
        <v>2750.98</v>
      </c>
      <c r="U209" s="180" t="s">
        <v>34</v>
      </c>
      <c r="V209" s="183">
        <v>2949.32</v>
      </c>
      <c r="W209" s="183">
        <v>0</v>
      </c>
      <c r="X209" s="312" t="s">
        <v>35</v>
      </c>
      <c r="Y209" s="313"/>
      <c r="Z209" s="282">
        <v>2949.32</v>
      </c>
      <c r="AA209" s="181" t="s">
        <v>41</v>
      </c>
      <c r="AB209" s="180"/>
    </row>
    <row r="210" spans="1:28" ht="15.75" customHeight="1" x14ac:dyDescent="0.25">
      <c r="A210" s="179">
        <v>42683</v>
      </c>
      <c r="B210" s="230"/>
      <c r="C210" s="266" t="s">
        <v>1032</v>
      </c>
      <c r="D210" s="181" t="s">
        <v>285</v>
      </c>
      <c r="E210" s="181" t="s">
        <v>1033</v>
      </c>
      <c r="F210" s="181"/>
      <c r="G210" s="181" t="s">
        <v>247</v>
      </c>
      <c r="H210" s="181" t="s">
        <v>1034</v>
      </c>
      <c r="I210" s="179">
        <v>42692</v>
      </c>
      <c r="J210" s="181" t="s">
        <v>30</v>
      </c>
      <c r="K210" s="181"/>
      <c r="L210" s="181"/>
      <c r="M210" s="181" t="s">
        <v>192</v>
      </c>
      <c r="N210" s="167" t="s">
        <v>431</v>
      </c>
      <c r="O210" s="181"/>
      <c r="P210" s="181"/>
      <c r="Q210" s="181"/>
      <c r="R210" s="181"/>
      <c r="S210" s="233">
        <v>42711</v>
      </c>
      <c r="T210" s="183">
        <v>3156.86</v>
      </c>
      <c r="U210" s="180" t="s">
        <v>34</v>
      </c>
      <c r="V210" s="183">
        <v>3384.47</v>
      </c>
      <c r="W210" s="183">
        <v>0</v>
      </c>
      <c r="X210" s="312" t="s">
        <v>35</v>
      </c>
      <c r="Y210" s="313"/>
      <c r="Z210" s="281">
        <v>3384.47</v>
      </c>
      <c r="AA210" s="181" t="s">
        <v>41</v>
      </c>
      <c r="AB210" s="180"/>
    </row>
    <row r="211" spans="1:28" ht="15.75" customHeight="1" x14ac:dyDescent="0.25">
      <c r="A211" s="179">
        <v>42683</v>
      </c>
      <c r="B211" s="230"/>
      <c r="C211" s="181" t="s">
        <v>1035</v>
      </c>
      <c r="D211" s="181" t="s">
        <v>285</v>
      </c>
      <c r="E211" s="181" t="s">
        <v>1000</v>
      </c>
      <c r="F211" s="181"/>
      <c r="G211" s="181" t="s">
        <v>247</v>
      </c>
      <c r="H211" s="181" t="s">
        <v>1036</v>
      </c>
      <c r="I211" s="179">
        <v>42701</v>
      </c>
      <c r="J211" s="181" t="s">
        <v>30</v>
      </c>
      <c r="K211" s="181" t="s">
        <v>30</v>
      </c>
      <c r="L211" s="181" t="s">
        <v>162</v>
      </c>
      <c r="M211" s="181" t="s">
        <v>192</v>
      </c>
      <c r="N211" s="167" t="s">
        <v>892</v>
      </c>
      <c r="O211" s="181" t="s">
        <v>192</v>
      </c>
      <c r="P211" s="167" t="s">
        <v>1002</v>
      </c>
      <c r="Q211" s="181" t="s">
        <v>162</v>
      </c>
      <c r="R211" s="167" t="s">
        <v>1037</v>
      </c>
      <c r="S211" s="233">
        <v>42718</v>
      </c>
      <c r="T211" s="183">
        <v>2164.6999999999998</v>
      </c>
      <c r="U211" s="180" t="s">
        <v>34</v>
      </c>
      <c r="V211" s="183">
        <v>2320.77</v>
      </c>
      <c r="W211" s="183">
        <v>0</v>
      </c>
      <c r="X211" s="312" t="s">
        <v>35</v>
      </c>
      <c r="Y211" s="313"/>
      <c r="Z211" s="282">
        <v>2320.77</v>
      </c>
      <c r="AA211" s="181" t="s">
        <v>41</v>
      </c>
      <c r="AB211" s="180"/>
    </row>
    <row r="212" spans="1:28" ht="15.75" customHeight="1" x14ac:dyDescent="0.25">
      <c r="A212" s="179">
        <v>42684</v>
      </c>
      <c r="B212" s="230"/>
      <c r="C212" s="181" t="s">
        <v>1038</v>
      </c>
      <c r="D212" s="181" t="s">
        <v>399</v>
      </c>
      <c r="E212" s="181" t="s">
        <v>464</v>
      </c>
      <c r="F212" s="181"/>
      <c r="G212" s="181" t="s">
        <v>247</v>
      </c>
      <c r="H212" s="181" t="s">
        <v>1039</v>
      </c>
      <c r="I212" s="179">
        <v>42670</v>
      </c>
      <c r="J212" s="181" t="s">
        <v>30</v>
      </c>
      <c r="K212" s="181"/>
      <c r="L212" s="181"/>
      <c r="M212" s="181" t="s">
        <v>192</v>
      </c>
      <c r="N212" s="181" t="s">
        <v>635</v>
      </c>
      <c r="O212" s="181"/>
      <c r="P212" s="181"/>
      <c r="Q212" s="181"/>
      <c r="R212" s="181"/>
      <c r="S212" s="233">
        <v>42691</v>
      </c>
      <c r="T212" s="183">
        <v>875</v>
      </c>
      <c r="U212" s="180" t="s">
        <v>258</v>
      </c>
      <c r="V212" s="183">
        <v>709.17</v>
      </c>
      <c r="W212" s="183">
        <v>0</v>
      </c>
      <c r="X212" s="312" t="s">
        <v>35</v>
      </c>
      <c r="Y212" s="313"/>
      <c r="Z212" s="282">
        <v>709.17</v>
      </c>
      <c r="AA212" s="181" t="s">
        <v>41</v>
      </c>
      <c r="AB212" s="180"/>
    </row>
    <row r="213" spans="1:28" ht="15.75" customHeight="1" x14ac:dyDescent="0.25">
      <c r="A213" s="179">
        <v>42684</v>
      </c>
      <c r="B213" s="230"/>
      <c r="C213" s="181" t="s">
        <v>1040</v>
      </c>
      <c r="D213" s="181" t="s">
        <v>367</v>
      </c>
      <c r="E213" s="181" t="s">
        <v>1041</v>
      </c>
      <c r="F213" s="181"/>
      <c r="G213" s="181" t="s">
        <v>247</v>
      </c>
      <c r="H213" s="181" t="s">
        <v>1042</v>
      </c>
      <c r="I213" s="179">
        <v>42697</v>
      </c>
      <c r="J213" s="181" t="s">
        <v>30</v>
      </c>
      <c r="K213" s="181" t="s">
        <v>31</v>
      </c>
      <c r="L213" s="181"/>
      <c r="M213" s="181" t="s">
        <v>192</v>
      </c>
      <c r="N213" s="181" t="s">
        <v>412</v>
      </c>
      <c r="O213" s="181" t="s">
        <v>172</v>
      </c>
      <c r="P213" s="181" t="s">
        <v>1043</v>
      </c>
      <c r="Q213" s="181"/>
      <c r="R213" s="181"/>
      <c r="S213" s="233">
        <v>42706</v>
      </c>
      <c r="T213" s="183">
        <v>2000</v>
      </c>
      <c r="U213" s="180" t="s">
        <v>258</v>
      </c>
      <c r="V213" s="183">
        <v>975.29</v>
      </c>
      <c r="W213" s="183">
        <v>0</v>
      </c>
      <c r="X213" s="312" t="s">
        <v>149</v>
      </c>
      <c r="Y213" s="313"/>
      <c r="Z213" s="281">
        <v>975.29</v>
      </c>
      <c r="AA213" s="181" t="s">
        <v>41</v>
      </c>
      <c r="AB213" s="180"/>
    </row>
    <row r="214" spans="1:28" ht="15.75" customHeight="1" x14ac:dyDescent="0.25">
      <c r="A214" s="179">
        <v>42684</v>
      </c>
      <c r="B214" s="230"/>
      <c r="C214" s="181" t="s">
        <v>1044</v>
      </c>
      <c r="D214" s="181" t="s">
        <v>476</v>
      </c>
      <c r="E214" s="180" t="s">
        <v>477</v>
      </c>
      <c r="F214" s="181"/>
      <c r="G214" s="181" t="s">
        <v>247</v>
      </c>
      <c r="H214" s="256" t="s">
        <v>1045</v>
      </c>
      <c r="I214" s="179">
        <v>42736</v>
      </c>
      <c r="J214" s="181" t="s">
        <v>30</v>
      </c>
      <c r="K214" s="181"/>
      <c r="L214" s="181"/>
      <c r="M214" s="181" t="s">
        <v>192</v>
      </c>
      <c r="N214" s="181" t="s">
        <v>1046</v>
      </c>
      <c r="O214" s="181"/>
      <c r="P214" s="181"/>
      <c r="Q214" s="181"/>
      <c r="R214" s="181"/>
      <c r="S214" s="233">
        <v>42705</v>
      </c>
      <c r="T214" s="183">
        <v>2689</v>
      </c>
      <c r="U214" s="180" t="s">
        <v>258</v>
      </c>
      <c r="V214" s="183">
        <v>2622.56</v>
      </c>
      <c r="W214" s="183">
        <v>0</v>
      </c>
      <c r="X214" s="312" t="s">
        <v>35</v>
      </c>
      <c r="Y214" s="313"/>
      <c r="Z214" s="282">
        <v>2622.56</v>
      </c>
      <c r="AA214" s="181" t="s">
        <v>41</v>
      </c>
      <c r="AB214" s="180"/>
    </row>
    <row r="215" spans="1:28" ht="15.75" customHeight="1" x14ac:dyDescent="0.25">
      <c r="A215" s="179">
        <v>42688</v>
      </c>
      <c r="B215" s="230"/>
      <c r="C215" s="181" t="s">
        <v>1047</v>
      </c>
      <c r="D215" s="181" t="s">
        <v>380</v>
      </c>
      <c r="E215" s="180" t="s">
        <v>609</v>
      </c>
      <c r="F215" s="181"/>
      <c r="G215" s="181" t="s">
        <v>263</v>
      </c>
      <c r="H215" s="256" t="s">
        <v>1048</v>
      </c>
      <c r="I215" s="179">
        <v>42711</v>
      </c>
      <c r="J215" s="181" t="s">
        <v>30</v>
      </c>
      <c r="K215" s="181" t="s">
        <v>30</v>
      </c>
      <c r="L215" s="181"/>
      <c r="M215" s="181" t="s">
        <v>192</v>
      </c>
      <c r="N215" s="167" t="s">
        <v>402</v>
      </c>
      <c r="O215" s="181" t="s">
        <v>192</v>
      </c>
      <c r="P215" s="167" t="s">
        <v>403</v>
      </c>
      <c r="Q215" s="181"/>
      <c r="R215" s="180"/>
      <c r="S215" s="233">
        <v>42724</v>
      </c>
      <c r="T215" s="183">
        <v>990</v>
      </c>
      <c r="U215" s="180" t="s">
        <v>38</v>
      </c>
      <c r="V215" s="183">
        <v>1188</v>
      </c>
      <c r="W215" s="183">
        <v>0</v>
      </c>
      <c r="X215" s="312" t="s">
        <v>35</v>
      </c>
      <c r="Y215" s="313"/>
      <c r="Z215" s="282">
        <v>1188</v>
      </c>
      <c r="AA215" s="181" t="s">
        <v>41</v>
      </c>
      <c r="AB215" s="180"/>
    </row>
    <row r="216" spans="1:28" ht="15.75" customHeight="1" x14ac:dyDescent="0.25">
      <c r="A216" s="179">
        <v>42688</v>
      </c>
      <c r="B216" s="230"/>
      <c r="C216" s="262" t="s">
        <v>1049</v>
      </c>
      <c r="D216" s="181" t="s">
        <v>399</v>
      </c>
      <c r="E216" s="181" t="s">
        <v>400</v>
      </c>
      <c r="F216" s="181"/>
      <c r="G216" s="181" t="s">
        <v>263</v>
      </c>
      <c r="H216" s="256" t="s">
        <v>1050</v>
      </c>
      <c r="I216" s="179">
        <v>42689</v>
      </c>
      <c r="J216" s="181" t="s">
        <v>30</v>
      </c>
      <c r="K216" s="181" t="s">
        <v>30</v>
      </c>
      <c r="L216" s="181"/>
      <c r="M216" s="181" t="s">
        <v>192</v>
      </c>
      <c r="N216" s="167" t="s">
        <v>1051</v>
      </c>
      <c r="O216" s="181" t="s">
        <v>192</v>
      </c>
      <c r="P216" s="167" t="s">
        <v>1052</v>
      </c>
      <c r="Q216" s="181"/>
      <c r="R216" s="181"/>
      <c r="S216" s="233">
        <v>42719</v>
      </c>
      <c r="T216" s="183">
        <v>1487.5</v>
      </c>
      <c r="U216" s="180" t="s">
        <v>258</v>
      </c>
      <c r="V216" s="183">
        <v>1450.75</v>
      </c>
      <c r="W216" s="183">
        <v>0</v>
      </c>
      <c r="X216" s="312" t="s">
        <v>35</v>
      </c>
      <c r="Y216" s="313"/>
      <c r="Z216" s="289">
        <v>1450.75</v>
      </c>
      <c r="AA216" s="181" t="s">
        <v>41</v>
      </c>
      <c r="AB216" s="180"/>
    </row>
    <row r="217" spans="1:28" ht="15.75" customHeight="1" x14ac:dyDescent="0.25">
      <c r="A217" s="179">
        <v>42688</v>
      </c>
      <c r="B217" s="230"/>
      <c r="C217" s="167" t="s">
        <v>1053</v>
      </c>
      <c r="D217" s="181" t="s">
        <v>726</v>
      </c>
      <c r="E217" s="181" t="s">
        <v>1054</v>
      </c>
      <c r="F217" s="181"/>
      <c r="G217" s="181" t="s">
        <v>247</v>
      </c>
      <c r="H217" s="256" t="s">
        <v>1406</v>
      </c>
      <c r="I217" s="302">
        <v>42705</v>
      </c>
      <c r="J217" s="181" t="s">
        <v>30</v>
      </c>
      <c r="K217" s="181"/>
      <c r="L217" s="181"/>
      <c r="M217" s="181" t="s">
        <v>192</v>
      </c>
      <c r="N217" s="181" t="s">
        <v>1055</v>
      </c>
      <c r="O217" s="181"/>
      <c r="P217" s="181"/>
      <c r="Q217" s="181"/>
      <c r="R217" s="181"/>
      <c r="S217" s="233">
        <v>42740</v>
      </c>
      <c r="T217" s="183">
        <v>850</v>
      </c>
      <c r="U217" s="180" t="s">
        <v>38</v>
      </c>
      <c r="V217" s="183">
        <v>1020</v>
      </c>
      <c r="W217" s="183">
        <v>0</v>
      </c>
      <c r="X217" s="312" t="s">
        <v>150</v>
      </c>
      <c r="Y217" s="313"/>
      <c r="Z217" s="289">
        <v>1020</v>
      </c>
      <c r="AA217" s="181" t="s">
        <v>41</v>
      </c>
      <c r="AB217" s="180"/>
    </row>
    <row r="218" spans="1:28" ht="15.75" customHeight="1" x14ac:dyDescent="0.25">
      <c r="A218" s="179">
        <v>42674</v>
      </c>
      <c r="B218" s="230"/>
      <c r="C218" s="167" t="s">
        <v>1056</v>
      </c>
      <c r="D218" s="181" t="s">
        <v>726</v>
      </c>
      <c r="E218" s="181" t="s">
        <v>730</v>
      </c>
      <c r="F218" s="181"/>
      <c r="G218" s="181" t="s">
        <v>247</v>
      </c>
      <c r="H218" s="256" t="s">
        <v>1057</v>
      </c>
      <c r="I218" s="179">
        <v>42685</v>
      </c>
      <c r="J218" s="181" t="s">
        <v>30</v>
      </c>
      <c r="K218" s="181" t="s">
        <v>30</v>
      </c>
      <c r="L218" s="181" t="s">
        <v>30</v>
      </c>
      <c r="M218" s="181" t="s">
        <v>192</v>
      </c>
      <c r="N218" s="167" t="s">
        <v>442</v>
      </c>
      <c r="O218" s="181" t="s">
        <v>192</v>
      </c>
      <c r="P218" s="167" t="s">
        <v>1058</v>
      </c>
      <c r="Q218" s="181" t="s">
        <v>192</v>
      </c>
      <c r="R218" s="167" t="s">
        <v>1059</v>
      </c>
      <c r="S218" s="233">
        <v>42740</v>
      </c>
      <c r="T218" s="183">
        <v>1360</v>
      </c>
      <c r="U218" s="180" t="s">
        <v>38</v>
      </c>
      <c r="V218" s="183">
        <v>1632</v>
      </c>
      <c r="W218" s="183">
        <v>0</v>
      </c>
      <c r="X218" s="312" t="s">
        <v>150</v>
      </c>
      <c r="Y218" s="313"/>
      <c r="Z218" s="289">
        <v>1632</v>
      </c>
      <c r="AA218" s="181" t="s">
        <v>41</v>
      </c>
      <c r="AB218" s="180"/>
    </row>
    <row r="219" spans="1:28" ht="15.75" customHeight="1" x14ac:dyDescent="0.25">
      <c r="A219" s="179">
        <v>42689</v>
      </c>
      <c r="B219" s="230"/>
      <c r="C219" s="181" t="s">
        <v>1060</v>
      </c>
      <c r="D219" s="181" t="s">
        <v>399</v>
      </c>
      <c r="E219" s="181" t="s">
        <v>400</v>
      </c>
      <c r="F219" s="181"/>
      <c r="G219" s="181" t="s">
        <v>263</v>
      </c>
      <c r="H219" s="256" t="s">
        <v>1061</v>
      </c>
      <c r="I219" s="179">
        <v>42690</v>
      </c>
      <c r="J219" s="181" t="s">
        <v>30</v>
      </c>
      <c r="K219" s="181" t="s">
        <v>30</v>
      </c>
      <c r="L219" s="181"/>
      <c r="M219" s="181" t="s">
        <v>192</v>
      </c>
      <c r="N219" s="167" t="s">
        <v>402</v>
      </c>
      <c r="O219" s="181" t="s">
        <v>192</v>
      </c>
      <c r="P219" s="167" t="s">
        <v>403</v>
      </c>
      <c r="Q219" s="181"/>
      <c r="R219" s="181"/>
      <c r="S219" s="233">
        <v>42719</v>
      </c>
      <c r="T219" s="183">
        <v>1487.5</v>
      </c>
      <c r="U219" s="180" t="s">
        <v>258</v>
      </c>
      <c r="V219" s="183">
        <v>1450.75</v>
      </c>
      <c r="W219" s="183">
        <v>0</v>
      </c>
      <c r="X219" s="312" t="s">
        <v>35</v>
      </c>
      <c r="Y219" s="313"/>
      <c r="Z219" s="290">
        <v>1450.75</v>
      </c>
      <c r="AA219" s="181" t="s">
        <v>41</v>
      </c>
      <c r="AB219" s="180"/>
    </row>
    <row r="220" spans="1:28" ht="15.75" customHeight="1" x14ac:dyDescent="0.25">
      <c r="A220" s="179">
        <v>42690</v>
      </c>
      <c r="B220" s="230"/>
      <c r="C220" s="181" t="s">
        <v>1062</v>
      </c>
      <c r="D220" s="181" t="s">
        <v>285</v>
      </c>
      <c r="E220" s="181" t="s">
        <v>1063</v>
      </c>
      <c r="F220" s="181"/>
      <c r="G220" s="181" t="s">
        <v>247</v>
      </c>
      <c r="H220" s="256" t="s">
        <v>1064</v>
      </c>
      <c r="I220" s="179">
        <v>42693</v>
      </c>
      <c r="J220" s="181" t="s">
        <v>30</v>
      </c>
      <c r="K220" s="181"/>
      <c r="L220" s="181"/>
      <c r="M220" s="181" t="s">
        <v>32</v>
      </c>
      <c r="N220" s="167" t="s">
        <v>1065</v>
      </c>
      <c r="O220" s="181"/>
      <c r="P220" s="181"/>
      <c r="Q220" s="181"/>
      <c r="R220" s="181"/>
      <c r="S220" s="233">
        <v>42718</v>
      </c>
      <c r="T220" s="183">
        <v>2525.4899999999998</v>
      </c>
      <c r="U220" s="180" t="s">
        <v>34</v>
      </c>
      <c r="V220" s="183">
        <v>2707.57</v>
      </c>
      <c r="W220" s="183">
        <v>0</v>
      </c>
      <c r="X220" s="312" t="s">
        <v>35</v>
      </c>
      <c r="Y220" s="313"/>
      <c r="Z220" s="289">
        <v>2707.57</v>
      </c>
      <c r="AA220" s="181" t="s">
        <v>41</v>
      </c>
      <c r="AB220" s="180"/>
    </row>
    <row r="221" spans="1:28" ht="15.75" customHeight="1" x14ac:dyDescent="0.25">
      <c r="A221" s="179">
        <v>42691</v>
      </c>
      <c r="B221" s="230"/>
      <c r="C221" s="213" t="s">
        <v>1066</v>
      </c>
      <c r="D221" s="181" t="s">
        <v>380</v>
      </c>
      <c r="E221" s="181" t="s">
        <v>609</v>
      </c>
      <c r="F221" s="181"/>
      <c r="G221" s="181" t="s">
        <v>263</v>
      </c>
      <c r="H221" s="181" t="s">
        <v>1067</v>
      </c>
      <c r="I221" s="179">
        <v>42724</v>
      </c>
      <c r="J221" s="181" t="s">
        <v>30</v>
      </c>
      <c r="K221" s="181"/>
      <c r="L221" s="181"/>
      <c r="M221" s="181" t="s">
        <v>32</v>
      </c>
      <c r="N221" s="181" t="s">
        <v>1068</v>
      </c>
      <c r="O221" s="181"/>
      <c r="P221" s="181"/>
      <c r="Q221" s="181"/>
      <c r="R221" s="181"/>
      <c r="S221" s="233">
        <v>42740</v>
      </c>
      <c r="T221" s="183">
        <v>990</v>
      </c>
      <c r="U221" s="180" t="s">
        <v>38</v>
      </c>
      <c r="V221" s="183">
        <v>1188</v>
      </c>
      <c r="W221" s="183">
        <v>0</v>
      </c>
      <c r="X221" s="312" t="s">
        <v>35</v>
      </c>
      <c r="Y221" s="313"/>
      <c r="Z221" s="291">
        <v>1188</v>
      </c>
      <c r="AA221" s="181" t="s">
        <v>41</v>
      </c>
      <c r="AB221" s="180"/>
    </row>
    <row r="222" spans="1:28" ht="15.75" customHeight="1" x14ac:dyDescent="0.25">
      <c r="A222" s="179">
        <v>42691</v>
      </c>
      <c r="B222" s="230"/>
      <c r="C222" s="181" t="s">
        <v>1069</v>
      </c>
      <c r="D222" s="181" t="s">
        <v>380</v>
      </c>
      <c r="E222" s="181" t="s">
        <v>1070</v>
      </c>
      <c r="F222" s="181"/>
      <c r="G222" s="181" t="s">
        <v>263</v>
      </c>
      <c r="H222" s="181" t="s">
        <v>1071</v>
      </c>
      <c r="I222" s="179">
        <v>42710</v>
      </c>
      <c r="J222" s="181" t="s">
        <v>30</v>
      </c>
      <c r="K222" s="181"/>
      <c r="L222" s="181"/>
      <c r="M222" s="181" t="s">
        <v>192</v>
      </c>
      <c r="N222" s="180" t="s">
        <v>365</v>
      </c>
      <c r="O222" s="181"/>
      <c r="P222" s="180"/>
      <c r="Q222" s="181"/>
      <c r="R222" s="181"/>
      <c r="S222" s="233">
        <v>42720</v>
      </c>
      <c r="T222" s="183">
        <v>890</v>
      </c>
      <c r="U222" s="180" t="s">
        <v>38</v>
      </c>
      <c r="V222" s="183">
        <v>1068</v>
      </c>
      <c r="W222" s="183">
        <v>0</v>
      </c>
      <c r="X222" s="312" t="s">
        <v>35</v>
      </c>
      <c r="Y222" s="313"/>
      <c r="Z222" s="289">
        <v>1068</v>
      </c>
      <c r="AA222" s="181" t="s">
        <v>41</v>
      </c>
      <c r="AB222" s="180"/>
    </row>
    <row r="223" spans="1:28" ht="15.75" customHeight="1" x14ac:dyDescent="0.25">
      <c r="A223" s="179">
        <v>42691</v>
      </c>
      <c r="B223" s="230"/>
      <c r="C223" s="181" t="s">
        <v>1072</v>
      </c>
      <c r="D223" s="181" t="s">
        <v>285</v>
      </c>
      <c r="E223" s="181" t="s">
        <v>1073</v>
      </c>
      <c r="F223" s="181"/>
      <c r="G223" s="181" t="s">
        <v>247</v>
      </c>
      <c r="H223" s="181" t="s">
        <v>1074</v>
      </c>
      <c r="I223" s="179">
        <v>42697</v>
      </c>
      <c r="J223" s="181" t="s">
        <v>30</v>
      </c>
      <c r="K223" s="181"/>
      <c r="L223" s="181"/>
      <c r="M223" s="181" t="s">
        <v>192</v>
      </c>
      <c r="N223" s="180" t="s">
        <v>1075</v>
      </c>
      <c r="O223" s="181"/>
      <c r="P223" s="180"/>
      <c r="Q223" s="181"/>
      <c r="R223" s="181"/>
      <c r="S223" s="233">
        <v>42718</v>
      </c>
      <c r="T223" s="183">
        <v>2164.6999999999998</v>
      </c>
      <c r="U223" s="180" t="s">
        <v>34</v>
      </c>
      <c r="V223" s="183">
        <v>2320.77</v>
      </c>
      <c r="W223" s="183">
        <v>0</v>
      </c>
      <c r="X223" s="312" t="s">
        <v>35</v>
      </c>
      <c r="Y223" s="313"/>
      <c r="Z223" s="289">
        <v>2320.77</v>
      </c>
      <c r="AA223" s="181" t="s">
        <v>41</v>
      </c>
      <c r="AB223" s="180"/>
    </row>
    <row r="224" spans="1:28" ht="15.75" customHeight="1" x14ac:dyDescent="0.25">
      <c r="A224" s="179">
        <v>42692</v>
      </c>
      <c r="B224" s="230"/>
      <c r="C224" s="181" t="s">
        <v>1076</v>
      </c>
      <c r="D224" s="181" t="s">
        <v>1077</v>
      </c>
      <c r="E224" s="181" t="s">
        <v>1078</v>
      </c>
      <c r="F224" s="181"/>
      <c r="G224" s="181" t="s">
        <v>247</v>
      </c>
      <c r="H224" s="181" t="s">
        <v>1079</v>
      </c>
      <c r="I224" s="179">
        <v>42744</v>
      </c>
      <c r="J224" s="181" t="s">
        <v>30</v>
      </c>
      <c r="K224" s="181" t="s">
        <v>162</v>
      </c>
      <c r="L224" s="181"/>
      <c r="M224" s="181" t="s">
        <v>32</v>
      </c>
      <c r="N224" s="180" t="s">
        <v>1080</v>
      </c>
      <c r="O224" s="181" t="s">
        <v>1081</v>
      </c>
      <c r="P224" s="181" t="s">
        <v>1082</v>
      </c>
      <c r="Q224" s="181"/>
      <c r="R224" s="181"/>
      <c r="S224" s="233">
        <v>42719</v>
      </c>
      <c r="T224" s="183">
        <v>2500</v>
      </c>
      <c r="U224" s="180" t="s">
        <v>258</v>
      </c>
      <c r="V224" s="183">
        <v>2382.65</v>
      </c>
      <c r="W224" s="183">
        <v>0</v>
      </c>
      <c r="X224" s="312" t="s">
        <v>35</v>
      </c>
      <c r="Y224" s="313"/>
      <c r="Z224" s="291">
        <v>2382.65</v>
      </c>
      <c r="AA224" s="181" t="s">
        <v>41</v>
      </c>
      <c r="AB224" s="180"/>
    </row>
    <row r="225" spans="1:28" ht="15.75" customHeight="1" x14ac:dyDescent="0.25">
      <c r="A225" s="179">
        <v>42695</v>
      </c>
      <c r="B225" s="230"/>
      <c r="C225" s="167" t="s">
        <v>1083</v>
      </c>
      <c r="D225" s="181" t="s">
        <v>306</v>
      </c>
      <c r="E225" s="181" t="s">
        <v>1084</v>
      </c>
      <c r="F225" s="181"/>
      <c r="G225" s="181" t="s">
        <v>247</v>
      </c>
      <c r="H225" s="168" t="s">
        <v>1085</v>
      </c>
      <c r="I225" s="179">
        <v>42705</v>
      </c>
      <c r="J225" s="181" t="s">
        <v>30</v>
      </c>
      <c r="K225" s="181" t="s">
        <v>30</v>
      </c>
      <c r="L225" s="181" t="s">
        <v>30</v>
      </c>
      <c r="M225" s="181" t="s">
        <v>192</v>
      </c>
      <c r="N225" s="166" t="s">
        <v>1024</v>
      </c>
      <c r="O225" s="181" t="s">
        <v>192</v>
      </c>
      <c r="P225" s="166" t="s">
        <v>1086</v>
      </c>
      <c r="Q225" s="181" t="s">
        <v>192</v>
      </c>
      <c r="R225" s="166" t="s">
        <v>1087</v>
      </c>
      <c r="S225" s="233">
        <v>42740</v>
      </c>
      <c r="T225" s="183">
        <v>1700</v>
      </c>
      <c r="U225" s="180" t="s">
        <v>38</v>
      </c>
      <c r="V225" s="183">
        <v>2040</v>
      </c>
      <c r="W225" s="183">
        <v>0</v>
      </c>
      <c r="X225" s="312" t="s">
        <v>35</v>
      </c>
      <c r="Y225" s="313"/>
      <c r="Z225" s="290">
        <v>2040</v>
      </c>
      <c r="AA225" s="181" t="s">
        <v>41</v>
      </c>
      <c r="AB225" s="180"/>
    </row>
    <row r="226" spans="1:28" ht="15.75" customHeight="1" x14ac:dyDescent="0.25">
      <c r="A226" s="179">
        <v>42695</v>
      </c>
      <c r="B226" s="230"/>
      <c r="C226" s="167" t="s">
        <v>1088</v>
      </c>
      <c r="D226" s="181" t="s">
        <v>367</v>
      </c>
      <c r="E226" s="181" t="s">
        <v>1089</v>
      </c>
      <c r="F226" s="181"/>
      <c r="G226" s="181" t="s">
        <v>247</v>
      </c>
      <c r="H226" s="181" t="s">
        <v>1090</v>
      </c>
      <c r="I226" s="179">
        <v>42695</v>
      </c>
      <c r="J226" s="181" t="s">
        <v>30</v>
      </c>
      <c r="K226" s="181" t="s">
        <v>162</v>
      </c>
      <c r="L226" s="181"/>
      <c r="M226" s="181" t="s">
        <v>192</v>
      </c>
      <c r="N226" s="167" t="s">
        <v>1091</v>
      </c>
      <c r="O226" s="181" t="s">
        <v>1092</v>
      </c>
      <c r="P226" s="168">
        <v>515551110</v>
      </c>
      <c r="Q226" s="181"/>
      <c r="R226" s="181"/>
      <c r="S226" s="233">
        <v>42720</v>
      </c>
      <c r="T226" s="183">
        <v>4000</v>
      </c>
      <c r="U226" s="180" t="s">
        <v>258</v>
      </c>
      <c r="V226" s="183">
        <v>3901.17</v>
      </c>
      <c r="W226" s="183">
        <v>0</v>
      </c>
      <c r="X226" s="312" t="s">
        <v>35</v>
      </c>
      <c r="Y226" s="313"/>
      <c r="Z226" s="291">
        <v>3901.17</v>
      </c>
      <c r="AA226" s="181" t="s">
        <v>41</v>
      </c>
      <c r="AB226" s="180"/>
    </row>
    <row r="227" spans="1:28" ht="15.75" customHeight="1" x14ac:dyDescent="0.25">
      <c r="A227" s="179">
        <v>42696</v>
      </c>
      <c r="B227" s="230"/>
      <c r="C227" s="181" t="s">
        <v>1093</v>
      </c>
      <c r="D227" s="181" t="s">
        <v>367</v>
      </c>
      <c r="E227" s="180" t="s">
        <v>1094</v>
      </c>
      <c r="F227" s="181"/>
      <c r="G227" s="181" t="s">
        <v>247</v>
      </c>
      <c r="H227" s="168" t="s">
        <v>1095</v>
      </c>
      <c r="I227" s="179">
        <v>42767</v>
      </c>
      <c r="J227" s="181" t="s">
        <v>30</v>
      </c>
      <c r="K227" s="181" t="s">
        <v>162</v>
      </c>
      <c r="L227" s="181"/>
      <c r="M227" s="181" t="s">
        <v>192</v>
      </c>
      <c r="N227" s="167" t="s">
        <v>679</v>
      </c>
      <c r="O227" s="181" t="s">
        <v>1096</v>
      </c>
      <c r="P227" s="167" t="s">
        <v>850</v>
      </c>
      <c r="Q227" s="181"/>
      <c r="R227" s="181"/>
      <c r="S227" s="233">
        <v>42783</v>
      </c>
      <c r="T227" s="183">
        <v>4000</v>
      </c>
      <c r="U227" s="180" t="s">
        <v>258</v>
      </c>
      <c r="V227" s="183">
        <v>3800.48</v>
      </c>
      <c r="W227" s="183">
        <v>0</v>
      </c>
      <c r="X227" s="312" t="s">
        <v>35</v>
      </c>
      <c r="Y227" s="313"/>
      <c r="Z227" s="289">
        <v>3812.98</v>
      </c>
      <c r="AA227" s="181" t="s">
        <v>41</v>
      </c>
      <c r="AB227" s="180" t="s">
        <v>1387</v>
      </c>
    </row>
    <row r="228" spans="1:28" ht="15.75" customHeight="1" x14ac:dyDescent="0.25">
      <c r="A228" s="179">
        <v>42697</v>
      </c>
      <c r="B228" s="230"/>
      <c r="C228" s="181" t="s">
        <v>1097</v>
      </c>
      <c r="D228" s="181" t="s">
        <v>367</v>
      </c>
      <c r="E228" s="181" t="s">
        <v>1098</v>
      </c>
      <c r="F228" s="181"/>
      <c r="G228" s="181" t="s">
        <v>247</v>
      </c>
      <c r="H228" s="168" t="s">
        <v>1099</v>
      </c>
      <c r="I228" s="179">
        <v>42711</v>
      </c>
      <c r="J228" s="181" t="s">
        <v>30</v>
      </c>
      <c r="K228" s="181"/>
      <c r="L228" s="181"/>
      <c r="M228" s="181" t="s">
        <v>192</v>
      </c>
      <c r="N228" s="167" t="s">
        <v>1007</v>
      </c>
      <c r="O228" s="181"/>
      <c r="P228" s="181"/>
      <c r="Q228" s="181"/>
      <c r="R228" s="181"/>
      <c r="S228" s="233">
        <v>42720</v>
      </c>
      <c r="T228" s="183">
        <v>2000</v>
      </c>
      <c r="U228" s="180" t="s">
        <v>258</v>
      </c>
      <c r="V228" s="183">
        <v>1950.59</v>
      </c>
      <c r="W228" s="183">
        <v>0</v>
      </c>
      <c r="X228" s="312" t="s">
        <v>149</v>
      </c>
      <c r="Y228" s="313"/>
      <c r="Z228" s="289">
        <v>1950.59</v>
      </c>
      <c r="AA228" s="181" t="s">
        <v>41</v>
      </c>
      <c r="AB228" s="180"/>
    </row>
    <row r="229" spans="1:28" ht="15.75" customHeight="1" x14ac:dyDescent="0.25">
      <c r="A229" s="179">
        <v>42698</v>
      </c>
      <c r="B229" s="230"/>
      <c r="C229" s="181" t="s">
        <v>1100</v>
      </c>
      <c r="D229" s="181" t="s">
        <v>380</v>
      </c>
      <c r="E229" s="181" t="s">
        <v>609</v>
      </c>
      <c r="F229" s="182"/>
      <c r="G229" s="181" t="s">
        <v>263</v>
      </c>
      <c r="H229" s="180" t="s">
        <v>1101</v>
      </c>
      <c r="I229" s="179">
        <v>42797</v>
      </c>
      <c r="J229" s="181" t="s">
        <v>30</v>
      </c>
      <c r="K229" s="181" t="s">
        <v>30</v>
      </c>
      <c r="L229" s="181"/>
      <c r="M229" s="181" t="s">
        <v>32</v>
      </c>
      <c r="N229" s="167" t="s">
        <v>1102</v>
      </c>
      <c r="O229" s="181" t="s">
        <v>32</v>
      </c>
      <c r="P229" s="167" t="s">
        <v>1103</v>
      </c>
      <c r="Q229" s="181"/>
      <c r="R229" s="181"/>
      <c r="S229" s="233">
        <v>42788</v>
      </c>
      <c r="T229" s="183">
        <v>1110</v>
      </c>
      <c r="U229" s="180" t="s">
        <v>38</v>
      </c>
      <c r="V229" s="183">
        <v>1332</v>
      </c>
      <c r="W229" s="183">
        <v>0</v>
      </c>
      <c r="X229" s="312" t="s">
        <v>35</v>
      </c>
      <c r="Y229" s="313"/>
      <c r="Z229" s="291">
        <v>1332</v>
      </c>
      <c r="AA229" s="181" t="s">
        <v>41</v>
      </c>
      <c r="AB229" s="180"/>
    </row>
    <row r="230" spans="1:28" ht="15.75" customHeight="1" x14ac:dyDescent="0.25">
      <c r="A230" s="179">
        <v>42689</v>
      </c>
      <c r="B230" s="230"/>
      <c r="C230" s="181" t="s">
        <v>1104</v>
      </c>
      <c r="D230" s="181" t="s">
        <v>285</v>
      </c>
      <c r="E230" s="181" t="s">
        <v>1105</v>
      </c>
      <c r="F230" s="180"/>
      <c r="G230" s="181" t="s">
        <v>247</v>
      </c>
      <c r="H230" s="181" t="s">
        <v>1106</v>
      </c>
      <c r="I230" s="179">
        <v>43058</v>
      </c>
      <c r="J230" s="181" t="s">
        <v>30</v>
      </c>
      <c r="K230" s="181" t="s">
        <v>30</v>
      </c>
      <c r="L230" s="181"/>
      <c r="M230" s="181" t="s">
        <v>192</v>
      </c>
      <c r="N230" s="180" t="s">
        <v>1107</v>
      </c>
      <c r="O230" s="181" t="s">
        <v>192</v>
      </c>
      <c r="P230" s="181" t="s">
        <v>913</v>
      </c>
      <c r="Q230" s="181"/>
      <c r="R230" s="181"/>
      <c r="S230" s="233">
        <v>42718</v>
      </c>
      <c r="T230" s="183">
        <v>2345.1</v>
      </c>
      <c r="U230" s="180" t="s">
        <v>34</v>
      </c>
      <c r="V230" s="183">
        <v>2370.7800000000002</v>
      </c>
      <c r="W230" s="183">
        <v>0</v>
      </c>
      <c r="X230" s="312" t="s">
        <v>35</v>
      </c>
      <c r="Y230" s="313"/>
      <c r="Z230" s="289">
        <v>2370.7800000000002</v>
      </c>
      <c r="AA230" s="181" t="s">
        <v>41</v>
      </c>
      <c r="AB230" s="180"/>
    </row>
    <row r="231" spans="1:28" ht="15.75" customHeight="1" x14ac:dyDescent="0.25">
      <c r="A231" s="179">
        <v>42698</v>
      </c>
      <c r="B231" s="230"/>
      <c r="C231" s="181" t="s">
        <v>1108</v>
      </c>
      <c r="D231" s="181" t="s">
        <v>1109</v>
      </c>
      <c r="E231" s="181" t="s">
        <v>609</v>
      </c>
      <c r="F231" s="180"/>
      <c r="G231" s="181" t="s">
        <v>263</v>
      </c>
      <c r="H231" s="181" t="s">
        <v>1110</v>
      </c>
      <c r="I231" s="179">
        <v>42718</v>
      </c>
      <c r="J231" s="181" t="s">
        <v>30</v>
      </c>
      <c r="K231" s="181"/>
      <c r="L231" s="181"/>
      <c r="M231" s="181" t="s">
        <v>32</v>
      </c>
      <c r="N231" s="180" t="s">
        <v>1111</v>
      </c>
      <c r="O231" s="181"/>
      <c r="P231" s="181"/>
      <c r="Q231" s="181"/>
      <c r="R231" s="181"/>
      <c r="S231" s="263">
        <v>42740</v>
      </c>
      <c r="T231" s="183">
        <v>990</v>
      </c>
      <c r="U231" s="180" t="s">
        <v>38</v>
      </c>
      <c r="V231" s="183">
        <v>1188</v>
      </c>
      <c r="W231" s="183">
        <v>0</v>
      </c>
      <c r="X231" s="312" t="s">
        <v>35</v>
      </c>
      <c r="Y231" s="313"/>
      <c r="Z231" s="289">
        <v>1188</v>
      </c>
      <c r="AA231" s="181" t="s">
        <v>41</v>
      </c>
      <c r="AB231" s="180"/>
    </row>
    <row r="232" spans="1:28" ht="15.75" customHeight="1" x14ac:dyDescent="0.25">
      <c r="A232" s="179">
        <v>42699</v>
      </c>
      <c r="B232" s="230"/>
      <c r="C232" s="181" t="s">
        <v>1112</v>
      </c>
      <c r="D232" s="181" t="s">
        <v>1113</v>
      </c>
      <c r="E232" s="181" t="s">
        <v>658</v>
      </c>
      <c r="F232" s="181"/>
      <c r="G232" s="181" t="s">
        <v>247</v>
      </c>
      <c r="H232" s="181" t="s">
        <v>1114</v>
      </c>
      <c r="I232" s="179">
        <v>42740</v>
      </c>
      <c r="J232" s="181" t="s">
        <v>31</v>
      </c>
      <c r="K232" s="181"/>
      <c r="L232" s="181"/>
      <c r="M232" s="181" t="s">
        <v>192</v>
      </c>
      <c r="N232" s="181" t="s">
        <v>1115</v>
      </c>
      <c r="O232" s="181"/>
      <c r="P232" s="181"/>
      <c r="Q232" s="181"/>
      <c r="R232" s="181"/>
      <c r="S232" s="264">
        <v>42719</v>
      </c>
      <c r="T232" s="183">
        <v>1897</v>
      </c>
      <c r="U232" s="180" t="s">
        <v>258</v>
      </c>
      <c r="V232" s="183">
        <v>1850.13</v>
      </c>
      <c r="W232" s="183">
        <v>0</v>
      </c>
      <c r="X232" s="312" t="s">
        <v>35</v>
      </c>
      <c r="Y232" s="313"/>
      <c r="Z232" s="289">
        <v>1850.13</v>
      </c>
      <c r="AA232" s="181" t="s">
        <v>41</v>
      </c>
      <c r="AB232" s="180"/>
    </row>
    <row r="233" spans="1:28" ht="15.75" customHeight="1" x14ac:dyDescent="0.25">
      <c r="A233" s="179">
        <v>42689</v>
      </c>
      <c r="B233" s="230"/>
      <c r="C233" s="181" t="s">
        <v>1116</v>
      </c>
      <c r="D233" s="181" t="s">
        <v>399</v>
      </c>
      <c r="E233" s="181" t="s">
        <v>400</v>
      </c>
      <c r="F233" s="181"/>
      <c r="G233" s="181" t="s">
        <v>263</v>
      </c>
      <c r="H233" s="181" t="s">
        <v>1117</v>
      </c>
      <c r="I233" s="179">
        <v>42689</v>
      </c>
      <c r="J233" s="181" t="s">
        <v>30</v>
      </c>
      <c r="K233" s="181" t="s">
        <v>30</v>
      </c>
      <c r="L233" s="181"/>
      <c r="M233" s="181" t="s">
        <v>192</v>
      </c>
      <c r="N233" s="167" t="s">
        <v>402</v>
      </c>
      <c r="O233" s="181" t="s">
        <v>192</v>
      </c>
      <c r="P233" s="167" t="s">
        <v>403</v>
      </c>
      <c r="Q233" s="181"/>
      <c r="R233" s="181"/>
      <c r="S233" s="233">
        <v>42719</v>
      </c>
      <c r="T233" s="183">
        <v>1487.5</v>
      </c>
      <c r="U233" s="180" t="s">
        <v>258</v>
      </c>
      <c r="V233" s="183">
        <v>1450.75</v>
      </c>
      <c r="W233" s="183">
        <v>0</v>
      </c>
      <c r="X233" s="312" t="s">
        <v>35</v>
      </c>
      <c r="Y233" s="313"/>
      <c r="Z233" s="289">
        <v>1450.75</v>
      </c>
      <c r="AA233" s="181" t="s">
        <v>41</v>
      </c>
      <c r="AB233" s="180"/>
    </row>
    <row r="234" spans="1:28" ht="15.75" customHeight="1" x14ac:dyDescent="0.25">
      <c r="A234" s="179">
        <v>42683</v>
      </c>
      <c r="B234" s="230"/>
      <c r="C234" s="181" t="s">
        <v>1118</v>
      </c>
      <c r="D234" s="181" t="s">
        <v>726</v>
      </c>
      <c r="E234" s="181" t="s">
        <v>963</v>
      </c>
      <c r="F234" s="181"/>
      <c r="G234" s="181" t="s">
        <v>247</v>
      </c>
      <c r="H234" s="181" t="s">
        <v>1119</v>
      </c>
      <c r="I234" s="179">
        <v>42692</v>
      </c>
      <c r="J234" s="181" t="s">
        <v>30</v>
      </c>
      <c r="K234" s="181"/>
      <c r="L234" s="181"/>
      <c r="M234" s="181" t="s">
        <v>192</v>
      </c>
      <c r="N234" s="181" t="s">
        <v>1120</v>
      </c>
      <c r="O234" s="181"/>
      <c r="P234" s="181"/>
      <c r="Q234" s="181"/>
      <c r="R234" s="181"/>
      <c r="S234" s="233">
        <v>42767</v>
      </c>
      <c r="T234" s="183">
        <v>1360</v>
      </c>
      <c r="U234" s="180" t="s">
        <v>38</v>
      </c>
      <c r="V234" s="183">
        <v>1632</v>
      </c>
      <c r="W234" s="183">
        <v>0</v>
      </c>
      <c r="X234" s="312" t="s">
        <v>150</v>
      </c>
      <c r="Y234" s="313"/>
      <c r="Z234" s="291">
        <v>1632</v>
      </c>
      <c r="AA234" s="181" t="s">
        <v>41</v>
      </c>
      <c r="AB234" s="180"/>
    </row>
    <row r="235" spans="1:28" ht="15.75" customHeight="1" x14ac:dyDescent="0.25">
      <c r="A235" s="179">
        <v>42704</v>
      </c>
      <c r="B235" s="230"/>
      <c r="C235" s="181" t="s">
        <v>1121</v>
      </c>
      <c r="D235" s="181" t="s">
        <v>1122</v>
      </c>
      <c r="E235" s="181" t="s">
        <v>609</v>
      </c>
      <c r="F235" s="182"/>
      <c r="G235" s="181" t="s">
        <v>263</v>
      </c>
      <c r="H235" s="181" t="s">
        <v>1123</v>
      </c>
      <c r="I235" s="179">
        <v>42711</v>
      </c>
      <c r="J235" s="181" t="s">
        <v>30</v>
      </c>
      <c r="K235" s="181"/>
      <c r="L235" s="181"/>
      <c r="M235" s="181" t="s">
        <v>32</v>
      </c>
      <c r="N235" s="167" t="s">
        <v>1124</v>
      </c>
      <c r="O235" s="181"/>
      <c r="P235" s="181"/>
      <c r="Q235" s="181"/>
      <c r="R235" s="181"/>
      <c r="S235" s="233">
        <v>42722</v>
      </c>
      <c r="T235" s="183">
        <v>990</v>
      </c>
      <c r="U235" s="180" t="s">
        <v>38</v>
      </c>
      <c r="V235" s="183">
        <v>1188</v>
      </c>
      <c r="W235" s="183">
        <v>0</v>
      </c>
      <c r="X235" s="312" t="s">
        <v>35</v>
      </c>
      <c r="Y235" s="313"/>
      <c r="Z235" s="289">
        <v>1188</v>
      </c>
      <c r="AA235" s="181" t="s">
        <v>41</v>
      </c>
      <c r="AB235" s="180"/>
    </row>
    <row r="236" spans="1:28" ht="15.75" customHeight="1" x14ac:dyDescent="0.25">
      <c r="A236" s="179">
        <v>42704</v>
      </c>
      <c r="B236" s="230"/>
      <c r="C236" s="242" t="s">
        <v>1125</v>
      </c>
      <c r="D236" s="181" t="s">
        <v>285</v>
      </c>
      <c r="E236" s="242" t="s">
        <v>1126</v>
      </c>
      <c r="F236" s="182"/>
      <c r="G236" s="181" t="s">
        <v>263</v>
      </c>
      <c r="H236" s="168" t="s">
        <v>1127</v>
      </c>
      <c r="I236" s="179">
        <v>42704</v>
      </c>
      <c r="J236" s="181" t="s">
        <v>30</v>
      </c>
      <c r="K236" s="181" t="s">
        <v>30</v>
      </c>
      <c r="L236" s="181" t="s">
        <v>30</v>
      </c>
      <c r="M236" s="181" t="s">
        <v>190</v>
      </c>
      <c r="N236" s="167" t="s">
        <v>359</v>
      </c>
      <c r="O236" s="181" t="s">
        <v>190</v>
      </c>
      <c r="P236" s="167" t="s">
        <v>591</v>
      </c>
      <c r="Q236" s="181" t="s">
        <v>192</v>
      </c>
      <c r="R236" s="167" t="s">
        <v>361</v>
      </c>
      <c r="S236" s="233">
        <v>42718</v>
      </c>
      <c r="T236" s="183">
        <v>1250.1099999999999</v>
      </c>
      <c r="U236" s="180" t="s">
        <v>34</v>
      </c>
      <c r="V236" s="183">
        <v>1053.17</v>
      </c>
      <c r="W236" s="183">
        <v>0</v>
      </c>
      <c r="X236" s="312" t="s">
        <v>35</v>
      </c>
      <c r="Y236" s="313"/>
      <c r="Z236" s="289">
        <v>1053.17</v>
      </c>
      <c r="AA236" s="181" t="s">
        <v>41</v>
      </c>
      <c r="AB236" s="180"/>
    </row>
    <row r="237" spans="1:28" ht="15.75" customHeight="1" x14ac:dyDescent="0.25">
      <c r="A237" s="179">
        <v>42670</v>
      </c>
      <c r="B237" s="230"/>
      <c r="C237" s="181" t="s">
        <v>1128</v>
      </c>
      <c r="D237" s="181" t="s">
        <v>439</v>
      </c>
      <c r="E237" s="181" t="s">
        <v>1054</v>
      </c>
      <c r="F237" s="181"/>
      <c r="G237" s="181" t="s">
        <v>247</v>
      </c>
      <c r="H237" s="181" t="s">
        <v>1129</v>
      </c>
      <c r="I237" s="179">
        <v>42681</v>
      </c>
      <c r="J237" s="181" t="s">
        <v>30</v>
      </c>
      <c r="K237" s="181"/>
      <c r="L237" s="181"/>
      <c r="M237" s="181" t="s">
        <v>192</v>
      </c>
      <c r="N237" s="181" t="s">
        <v>1130</v>
      </c>
      <c r="O237" s="181"/>
      <c r="P237" s="181"/>
      <c r="Q237" s="181"/>
      <c r="R237" s="181"/>
      <c r="S237" s="233">
        <v>42740</v>
      </c>
      <c r="T237" s="183">
        <v>2125</v>
      </c>
      <c r="U237" s="180" t="s">
        <v>38</v>
      </c>
      <c r="V237" s="183">
        <v>2550</v>
      </c>
      <c r="W237" s="183">
        <v>0</v>
      </c>
      <c r="X237" s="312" t="s">
        <v>150</v>
      </c>
      <c r="Y237" s="313"/>
      <c r="Z237" s="291">
        <v>2550</v>
      </c>
      <c r="AA237" s="181" t="s">
        <v>41</v>
      </c>
      <c r="AB237" s="180"/>
    </row>
    <row r="238" spans="1:28" ht="15.75" customHeight="1" x14ac:dyDescent="0.25">
      <c r="A238" s="179">
        <v>42679</v>
      </c>
      <c r="B238" s="230"/>
      <c r="C238" s="181" t="s">
        <v>1131</v>
      </c>
      <c r="D238" s="181" t="s">
        <v>285</v>
      </c>
      <c r="E238" s="181" t="s">
        <v>1132</v>
      </c>
      <c r="F238" s="181"/>
      <c r="G238" s="181" t="s">
        <v>247</v>
      </c>
      <c r="H238" s="181" t="s">
        <v>1133</v>
      </c>
      <c r="I238" s="179">
        <v>42731</v>
      </c>
      <c r="J238" s="181" t="s">
        <v>30</v>
      </c>
      <c r="K238" s="181"/>
      <c r="L238" s="181"/>
      <c r="M238" s="181" t="s">
        <v>32</v>
      </c>
      <c r="N238" s="181" t="s">
        <v>1134</v>
      </c>
      <c r="O238" s="181"/>
      <c r="P238" s="181"/>
      <c r="Q238" s="181"/>
      <c r="R238" s="181"/>
      <c r="S238" s="233">
        <v>42753</v>
      </c>
      <c r="T238" s="183">
        <v>1984.3</v>
      </c>
      <c r="U238" s="180" t="s">
        <v>34</v>
      </c>
      <c r="V238" s="183">
        <v>2006.03</v>
      </c>
      <c r="W238" s="183">
        <v>0</v>
      </c>
      <c r="X238" s="312" t="s">
        <v>35</v>
      </c>
      <c r="Y238" s="313"/>
      <c r="Z238" s="291">
        <v>2006.03</v>
      </c>
      <c r="AA238" s="181" t="s">
        <v>41</v>
      </c>
      <c r="AB238" s="180"/>
    </row>
    <row r="239" spans="1:28" ht="15.75" customHeight="1" x14ac:dyDescent="0.25">
      <c r="A239" s="179">
        <v>42713</v>
      </c>
      <c r="B239" s="230"/>
      <c r="C239" s="181" t="s">
        <v>1135</v>
      </c>
      <c r="D239" s="181" t="s">
        <v>476</v>
      </c>
      <c r="E239" s="181" t="s">
        <v>658</v>
      </c>
      <c r="F239" s="181"/>
      <c r="G239" s="181" t="s">
        <v>247</v>
      </c>
      <c r="H239" s="181" t="s">
        <v>1136</v>
      </c>
      <c r="I239" s="179">
        <v>42773</v>
      </c>
      <c r="J239" s="181" t="s">
        <v>30</v>
      </c>
      <c r="K239" s="181" t="s">
        <v>30</v>
      </c>
      <c r="L239" s="181" t="s">
        <v>30</v>
      </c>
      <c r="M239" s="181" t="s">
        <v>192</v>
      </c>
      <c r="N239" s="180" t="s">
        <v>1022</v>
      </c>
      <c r="O239" s="181" t="s">
        <v>192</v>
      </c>
      <c r="P239" s="181" t="s">
        <v>1024</v>
      </c>
      <c r="Q239" s="181" t="s">
        <v>192</v>
      </c>
      <c r="R239" s="181" t="s">
        <v>1023</v>
      </c>
      <c r="S239" s="233">
        <v>42754</v>
      </c>
      <c r="T239" s="183">
        <v>3226.8</v>
      </c>
      <c r="U239" s="180" t="s">
        <v>258</v>
      </c>
      <c r="V239" s="183">
        <v>2562.7800000000002</v>
      </c>
      <c r="W239" s="183">
        <v>0</v>
      </c>
      <c r="X239" s="312" t="s">
        <v>35</v>
      </c>
      <c r="Y239" s="313"/>
      <c r="Z239" s="290">
        <v>2562.7800000000002</v>
      </c>
      <c r="AA239" s="181" t="s">
        <v>41</v>
      </c>
      <c r="AB239" s="180"/>
    </row>
    <row r="240" spans="1:28" ht="15.75" customHeight="1" x14ac:dyDescent="0.25">
      <c r="A240" s="179">
        <v>42717</v>
      </c>
      <c r="B240" s="230"/>
      <c r="C240" s="181" t="s">
        <v>1137</v>
      </c>
      <c r="D240" s="181" t="s">
        <v>1113</v>
      </c>
      <c r="E240" s="181" t="s">
        <v>477</v>
      </c>
      <c r="F240" s="181"/>
      <c r="G240" s="181" t="s">
        <v>247</v>
      </c>
      <c r="H240" s="181" t="s">
        <v>1138</v>
      </c>
      <c r="I240" s="179">
        <v>42779</v>
      </c>
      <c r="J240" s="181" t="s">
        <v>30</v>
      </c>
      <c r="K240" s="181" t="s">
        <v>30</v>
      </c>
      <c r="L240" s="181"/>
      <c r="M240" s="181" t="s">
        <v>192</v>
      </c>
      <c r="N240" s="167" t="s">
        <v>1139</v>
      </c>
      <c r="O240" s="181" t="s">
        <v>192</v>
      </c>
      <c r="P240" s="167" t="s">
        <v>479</v>
      </c>
      <c r="Q240" s="181"/>
      <c r="R240" s="181"/>
      <c r="S240" s="233">
        <v>42754</v>
      </c>
      <c r="T240" s="183">
        <v>2689</v>
      </c>
      <c r="U240" s="180" t="s">
        <v>258</v>
      </c>
      <c r="V240" s="183">
        <v>2221.5500000000002</v>
      </c>
      <c r="W240" s="183">
        <v>0</v>
      </c>
      <c r="X240" s="312" t="s">
        <v>35</v>
      </c>
      <c r="Y240" s="313"/>
      <c r="Z240" s="291">
        <v>2221.5500000000002</v>
      </c>
      <c r="AA240" s="181" t="s">
        <v>41</v>
      </c>
      <c r="AB240" s="180"/>
    </row>
    <row r="241" spans="1:28" ht="15.75" customHeight="1" x14ac:dyDescent="0.25">
      <c r="A241" s="179">
        <v>42717</v>
      </c>
      <c r="B241" s="230"/>
      <c r="C241" s="181" t="s">
        <v>1140</v>
      </c>
      <c r="D241" s="181" t="s">
        <v>488</v>
      </c>
      <c r="E241" s="181" t="s">
        <v>1141</v>
      </c>
      <c r="F241" s="181"/>
      <c r="G241" s="181" t="s">
        <v>263</v>
      </c>
      <c r="H241" s="181" t="s">
        <v>1142</v>
      </c>
      <c r="I241" s="179">
        <v>42731</v>
      </c>
      <c r="J241" s="181" t="s">
        <v>30</v>
      </c>
      <c r="K241" s="181"/>
      <c r="L241" s="181"/>
      <c r="M241" s="181" t="s">
        <v>192</v>
      </c>
      <c r="N241" s="167" t="s">
        <v>1143</v>
      </c>
      <c r="O241" s="181"/>
      <c r="P241" s="180"/>
      <c r="Q241" s="181"/>
      <c r="R241" s="180"/>
      <c r="S241" s="233">
        <v>42754</v>
      </c>
      <c r="T241" s="183">
        <v>2700</v>
      </c>
      <c r="U241" s="180" t="s">
        <v>258</v>
      </c>
      <c r="V241" s="183">
        <v>2144.39</v>
      </c>
      <c r="W241" s="183">
        <v>0</v>
      </c>
      <c r="X241" s="312" t="s">
        <v>35</v>
      </c>
      <c r="Y241" s="313"/>
      <c r="Z241" s="289">
        <v>2144.39</v>
      </c>
      <c r="AA241" s="181" t="s">
        <v>41</v>
      </c>
      <c r="AB241" s="180"/>
    </row>
    <row r="242" spans="1:28" ht="15.75" customHeight="1" x14ac:dyDescent="0.25">
      <c r="A242" s="179">
        <v>42717</v>
      </c>
      <c r="B242" s="230"/>
      <c r="C242" s="167" t="s">
        <v>1144</v>
      </c>
      <c r="D242" s="181" t="s">
        <v>306</v>
      </c>
      <c r="E242" s="181" t="s">
        <v>1145</v>
      </c>
      <c r="F242" s="181"/>
      <c r="G242" s="181" t="s">
        <v>263</v>
      </c>
      <c r="H242" s="181" t="s">
        <v>1146</v>
      </c>
      <c r="I242" s="179">
        <v>42683</v>
      </c>
      <c r="J242" s="181" t="s">
        <v>30</v>
      </c>
      <c r="K242" s="181"/>
      <c r="L242" s="181"/>
      <c r="M242" s="181" t="s">
        <v>192</v>
      </c>
      <c r="N242" s="181" t="s">
        <v>1147</v>
      </c>
      <c r="O242" s="181"/>
      <c r="P242" s="181"/>
      <c r="Q242" s="181"/>
      <c r="R242" s="181"/>
      <c r="S242" s="233">
        <v>42714</v>
      </c>
      <c r="T242" s="183">
        <v>1300</v>
      </c>
      <c r="U242" s="180" t="s">
        <v>38</v>
      </c>
      <c r="V242" s="183">
        <v>1560</v>
      </c>
      <c r="W242" s="183">
        <v>0</v>
      </c>
      <c r="X242" s="312" t="s">
        <v>35</v>
      </c>
      <c r="Y242" s="313"/>
      <c r="Z242" s="289">
        <v>1560</v>
      </c>
      <c r="AA242" s="181" t="s">
        <v>41</v>
      </c>
      <c r="AB242" s="180"/>
    </row>
    <row r="243" spans="1:28" ht="15.75" customHeight="1" x14ac:dyDescent="0.25">
      <c r="A243" s="179">
        <v>42719</v>
      </c>
      <c r="B243" s="230"/>
      <c r="C243" s="167" t="s">
        <v>1148</v>
      </c>
      <c r="D243" s="181" t="s">
        <v>1109</v>
      </c>
      <c r="E243" s="181" t="s">
        <v>609</v>
      </c>
      <c r="F243" s="181"/>
      <c r="G243" s="181" t="s">
        <v>263</v>
      </c>
      <c r="H243" s="181" t="s">
        <v>1149</v>
      </c>
      <c r="I243" s="179">
        <v>42713</v>
      </c>
      <c r="J243" s="181" t="s">
        <v>30</v>
      </c>
      <c r="K243" s="181"/>
      <c r="L243" s="181"/>
      <c r="M243" s="181" t="s">
        <v>32</v>
      </c>
      <c r="N243" s="311" t="s">
        <v>1150</v>
      </c>
      <c r="O243" s="181"/>
      <c r="P243" s="265"/>
      <c r="Q243" s="181"/>
      <c r="R243" s="181"/>
      <c r="S243" s="233">
        <v>42760</v>
      </c>
      <c r="T243" s="183">
        <v>990</v>
      </c>
      <c r="U243" s="180" t="s">
        <v>38</v>
      </c>
      <c r="V243" s="183">
        <v>1188</v>
      </c>
      <c r="W243" s="183">
        <v>0</v>
      </c>
      <c r="X243" s="312" t="s">
        <v>35</v>
      </c>
      <c r="Y243" s="313"/>
      <c r="Z243" s="291">
        <v>1188</v>
      </c>
      <c r="AA243" s="181" t="s">
        <v>41</v>
      </c>
      <c r="AB243" s="180"/>
    </row>
    <row r="244" spans="1:28" ht="15.75" customHeight="1" x14ac:dyDescent="0.25">
      <c r="A244" s="179">
        <v>42719</v>
      </c>
      <c r="B244" s="230"/>
      <c r="C244" s="181" t="s">
        <v>1151</v>
      </c>
      <c r="D244" s="181"/>
      <c r="E244" s="181" t="s">
        <v>1152</v>
      </c>
      <c r="F244" s="181"/>
      <c r="G244" s="181" t="s">
        <v>247</v>
      </c>
      <c r="H244" s="181" t="s">
        <v>1153</v>
      </c>
      <c r="I244" s="179">
        <v>42789</v>
      </c>
      <c r="J244" s="181" t="s">
        <v>30</v>
      </c>
      <c r="K244" s="181" t="s">
        <v>30</v>
      </c>
      <c r="L244" s="181"/>
      <c r="M244" s="181" t="s">
        <v>190</v>
      </c>
      <c r="N244" s="167" t="s">
        <v>396</v>
      </c>
      <c r="O244" s="181" t="s">
        <v>188</v>
      </c>
      <c r="P244" s="167" t="s">
        <v>397</v>
      </c>
      <c r="Q244" s="181"/>
      <c r="R244" s="181"/>
      <c r="S244" s="233">
        <v>42760</v>
      </c>
      <c r="T244" s="166">
        <v>4740.7</v>
      </c>
      <c r="U244" s="166" t="s">
        <v>34</v>
      </c>
      <c r="V244" s="166">
        <v>4800.71</v>
      </c>
      <c r="W244" s="185">
        <v>0</v>
      </c>
      <c r="X244" s="312" t="s">
        <v>35</v>
      </c>
      <c r="Y244" s="313"/>
      <c r="Z244" s="292">
        <v>4800.71</v>
      </c>
      <c r="AA244" s="181" t="s">
        <v>41</v>
      </c>
      <c r="AB244" s="180"/>
    </row>
    <row r="245" spans="1:28" ht="15.75" customHeight="1" x14ac:dyDescent="0.25">
      <c r="A245" s="179">
        <v>42720</v>
      </c>
      <c r="B245" s="230"/>
      <c r="C245" s="181" t="s">
        <v>1154</v>
      </c>
      <c r="D245" s="181" t="s">
        <v>1155</v>
      </c>
      <c r="E245" s="181" t="s">
        <v>1156</v>
      </c>
      <c r="F245" s="181"/>
      <c r="G245" s="181" t="s">
        <v>247</v>
      </c>
      <c r="H245" s="266" t="s">
        <v>1157</v>
      </c>
      <c r="I245" s="179">
        <v>42755</v>
      </c>
      <c r="J245" s="181" t="s">
        <v>30</v>
      </c>
      <c r="K245" s="181" t="s">
        <v>30</v>
      </c>
      <c r="L245" s="181"/>
      <c r="M245" s="181" t="s">
        <v>32</v>
      </c>
      <c r="N245" s="181" t="s">
        <v>1102</v>
      </c>
      <c r="O245" s="181" t="s">
        <v>32</v>
      </c>
      <c r="P245" s="181" t="s">
        <v>1158</v>
      </c>
      <c r="Q245" s="181"/>
      <c r="R245" s="181"/>
      <c r="S245" s="233">
        <v>42782</v>
      </c>
      <c r="T245" s="183">
        <v>3070</v>
      </c>
      <c r="U245" s="180" t="s">
        <v>258</v>
      </c>
      <c r="V245" s="183">
        <v>2986.14</v>
      </c>
      <c r="W245" s="183">
        <v>0</v>
      </c>
      <c r="X245" s="312" t="s">
        <v>35</v>
      </c>
      <c r="Y245" s="313"/>
      <c r="Z245" s="291">
        <v>2986.14</v>
      </c>
      <c r="AA245" s="181" t="s">
        <v>1384</v>
      </c>
      <c r="AB245" s="180"/>
    </row>
    <row r="246" spans="1:28" ht="15.75" customHeight="1" x14ac:dyDescent="0.25">
      <c r="A246" s="179">
        <v>42720</v>
      </c>
      <c r="B246" s="230"/>
      <c r="C246" s="181" t="s">
        <v>1159</v>
      </c>
      <c r="D246" s="181" t="s">
        <v>1160</v>
      </c>
      <c r="E246" s="181" t="s">
        <v>1161</v>
      </c>
      <c r="F246" s="181"/>
      <c r="G246" s="181" t="s">
        <v>263</v>
      </c>
      <c r="H246" s="266" t="s">
        <v>1162</v>
      </c>
      <c r="I246" s="179">
        <v>42745</v>
      </c>
      <c r="J246" s="181" t="s">
        <v>30</v>
      </c>
      <c r="K246" s="181"/>
      <c r="L246" s="181"/>
      <c r="M246" s="181" t="s">
        <v>188</v>
      </c>
      <c r="N246" s="167" t="s">
        <v>1163</v>
      </c>
      <c r="O246" s="181"/>
      <c r="P246" s="181"/>
      <c r="Q246" s="181"/>
      <c r="R246" s="181"/>
      <c r="S246" s="233">
        <v>42760</v>
      </c>
      <c r="T246" s="183">
        <v>4509.8</v>
      </c>
      <c r="U246" s="180" t="s">
        <v>34</v>
      </c>
      <c r="V246" s="183">
        <v>4559.1899999999996</v>
      </c>
      <c r="W246" s="183">
        <v>0</v>
      </c>
      <c r="X246" s="312" t="s">
        <v>35</v>
      </c>
      <c r="Y246" s="313"/>
      <c r="Z246" s="291">
        <v>4559.1899999999996</v>
      </c>
      <c r="AA246" s="181" t="s">
        <v>41</v>
      </c>
      <c r="AB246" s="180"/>
    </row>
    <row r="247" spans="1:28" ht="15.75" customHeight="1" x14ac:dyDescent="0.25">
      <c r="A247" s="179">
        <v>42683</v>
      </c>
      <c r="B247" s="230"/>
      <c r="C247" s="181" t="s">
        <v>1164</v>
      </c>
      <c r="D247" s="181" t="s">
        <v>993</v>
      </c>
      <c r="E247" s="181" t="s">
        <v>1165</v>
      </c>
      <c r="F247" s="181"/>
      <c r="G247" s="181" t="s">
        <v>247</v>
      </c>
      <c r="H247" s="266" t="s">
        <v>1166</v>
      </c>
      <c r="I247" s="179">
        <v>42683</v>
      </c>
      <c r="J247" s="181" t="s">
        <v>30</v>
      </c>
      <c r="K247" s="181"/>
      <c r="L247" s="181"/>
      <c r="M247" s="181" t="s">
        <v>32</v>
      </c>
      <c r="N247" s="180" t="s">
        <v>653</v>
      </c>
      <c r="O247" s="181"/>
      <c r="P247" s="180"/>
      <c r="Q247" s="181"/>
      <c r="R247" s="180"/>
      <c r="S247" s="233">
        <v>42760</v>
      </c>
      <c r="T247" s="183">
        <v>447</v>
      </c>
      <c r="U247" s="180" t="s">
        <v>38</v>
      </c>
      <c r="V247" s="183">
        <v>536.4</v>
      </c>
      <c r="W247" s="183">
        <v>0</v>
      </c>
      <c r="X247" s="312" t="s">
        <v>160</v>
      </c>
      <c r="Y247" s="313"/>
      <c r="Z247" s="289">
        <v>447</v>
      </c>
      <c r="AA247" s="181" t="s">
        <v>41</v>
      </c>
      <c r="AB247" s="180"/>
    </row>
    <row r="248" spans="1:28" ht="15.75" customHeight="1" x14ac:dyDescent="0.25">
      <c r="A248" s="165">
        <v>42724</v>
      </c>
      <c r="B248" s="267"/>
      <c r="C248" s="168" t="s">
        <v>1167</v>
      </c>
      <c r="D248" s="168" t="s">
        <v>1168</v>
      </c>
      <c r="E248" s="168" t="s">
        <v>1169</v>
      </c>
      <c r="F248" s="168"/>
      <c r="G248" s="168" t="s">
        <v>263</v>
      </c>
      <c r="H248" s="167" t="s">
        <v>1170</v>
      </c>
      <c r="I248" s="165">
        <v>42754</v>
      </c>
      <c r="J248" s="168" t="s">
        <v>162</v>
      </c>
      <c r="K248" s="168"/>
      <c r="L248" s="168"/>
      <c r="M248" s="168" t="s">
        <v>162</v>
      </c>
      <c r="N248" s="168"/>
      <c r="O248" s="168"/>
      <c r="P248" s="168"/>
      <c r="Q248" s="168"/>
      <c r="R248" s="168"/>
      <c r="S248" s="268">
        <v>42774</v>
      </c>
      <c r="T248" s="185">
        <v>1214.5</v>
      </c>
      <c r="U248" s="185" t="s">
        <v>38</v>
      </c>
      <c r="V248" s="185">
        <v>1457.4</v>
      </c>
      <c r="W248" s="185">
        <v>0</v>
      </c>
      <c r="X248" s="312" t="s">
        <v>154</v>
      </c>
      <c r="Y248" s="313"/>
      <c r="Z248" s="292">
        <v>1457.4</v>
      </c>
      <c r="AA248" s="168" t="s">
        <v>41</v>
      </c>
      <c r="AB248" s="166"/>
    </row>
    <row r="249" spans="1:28" ht="15.75" customHeight="1" x14ac:dyDescent="0.25">
      <c r="A249" s="165">
        <v>42724</v>
      </c>
      <c r="B249" s="267"/>
      <c r="C249" s="168" t="s">
        <v>1171</v>
      </c>
      <c r="D249" s="168" t="s">
        <v>251</v>
      </c>
      <c r="E249" s="168" t="s">
        <v>1172</v>
      </c>
      <c r="F249" s="168"/>
      <c r="G249" s="168" t="s">
        <v>247</v>
      </c>
      <c r="H249" s="181" t="s">
        <v>1173</v>
      </c>
      <c r="I249" s="165">
        <v>43091</v>
      </c>
      <c r="J249" s="168" t="s">
        <v>30</v>
      </c>
      <c r="K249" s="168"/>
      <c r="L249" s="168"/>
      <c r="M249" s="168" t="s">
        <v>32</v>
      </c>
      <c r="N249" s="181" t="s">
        <v>509</v>
      </c>
      <c r="O249" s="168"/>
      <c r="P249" s="168"/>
      <c r="Q249" s="168"/>
      <c r="R249" s="168"/>
      <c r="S249" s="268">
        <v>42810</v>
      </c>
      <c r="T249" s="166">
        <v>1000</v>
      </c>
      <c r="U249" s="166" t="s">
        <v>258</v>
      </c>
      <c r="V249" s="166">
        <v>950.12</v>
      </c>
      <c r="W249" s="166">
        <v>0</v>
      </c>
      <c r="X249" s="312" t="s">
        <v>151</v>
      </c>
      <c r="Y249" s="313"/>
      <c r="Z249" s="292">
        <v>950.12</v>
      </c>
      <c r="AA249" s="168" t="s">
        <v>1384</v>
      </c>
      <c r="AB249" s="166"/>
    </row>
    <row r="250" spans="1:28" ht="15.75" customHeight="1" x14ac:dyDescent="0.25">
      <c r="A250" s="165">
        <v>42726</v>
      </c>
      <c r="B250" s="267"/>
      <c r="C250" s="266" t="s">
        <v>1174</v>
      </c>
      <c r="D250" s="168" t="s">
        <v>251</v>
      </c>
      <c r="E250" s="168" t="s">
        <v>1175</v>
      </c>
      <c r="F250" s="168"/>
      <c r="G250" s="168" t="s">
        <v>247</v>
      </c>
      <c r="H250" s="181" t="s">
        <v>1176</v>
      </c>
      <c r="I250" s="165">
        <v>42727</v>
      </c>
      <c r="J250" s="168" t="s">
        <v>31</v>
      </c>
      <c r="K250" s="168" t="s">
        <v>30</v>
      </c>
      <c r="L250" s="168"/>
      <c r="M250" s="168" t="s">
        <v>39</v>
      </c>
      <c r="N250" s="287" t="s">
        <v>1177</v>
      </c>
      <c r="O250" s="168" t="s">
        <v>188</v>
      </c>
      <c r="P250" s="168" t="s">
        <v>1178</v>
      </c>
      <c r="Q250" s="168"/>
      <c r="R250" s="287"/>
      <c r="S250" s="268">
        <v>42822</v>
      </c>
      <c r="T250" s="201">
        <v>2250</v>
      </c>
      <c r="U250" s="185" t="s">
        <v>38</v>
      </c>
      <c r="V250" s="201">
        <v>2700</v>
      </c>
      <c r="W250" s="185">
        <v>0</v>
      </c>
      <c r="X250" s="312" t="s">
        <v>151</v>
      </c>
      <c r="Y250" s="313"/>
      <c r="Z250" s="292">
        <v>2700</v>
      </c>
      <c r="AA250" s="168" t="s">
        <v>41</v>
      </c>
      <c r="AB250" s="166"/>
    </row>
    <row r="251" spans="1:28" ht="15.75" customHeight="1" thickBot="1" x14ac:dyDescent="0.3">
      <c r="A251" s="165">
        <v>42733</v>
      </c>
      <c r="B251" s="267"/>
      <c r="C251" s="168" t="s">
        <v>1179</v>
      </c>
      <c r="D251" s="168" t="s">
        <v>251</v>
      </c>
      <c r="E251" s="168" t="s">
        <v>1180</v>
      </c>
      <c r="F251" s="168"/>
      <c r="G251" s="168" t="s">
        <v>247</v>
      </c>
      <c r="H251" s="168" t="s">
        <v>1181</v>
      </c>
      <c r="I251" s="165">
        <v>42733</v>
      </c>
      <c r="J251" s="168" t="s">
        <v>30</v>
      </c>
      <c r="K251" s="168" t="s">
        <v>30</v>
      </c>
      <c r="L251" s="168" t="s">
        <v>30</v>
      </c>
      <c r="M251" s="168" t="s">
        <v>183</v>
      </c>
      <c r="N251" s="167" t="s">
        <v>348</v>
      </c>
      <c r="O251" s="168" t="s">
        <v>32</v>
      </c>
      <c r="P251" s="167" t="s">
        <v>1182</v>
      </c>
      <c r="Q251" s="168" t="s">
        <v>183</v>
      </c>
      <c r="R251" s="167" t="s">
        <v>606</v>
      </c>
      <c r="S251" s="268">
        <v>42810</v>
      </c>
      <c r="T251" s="185">
        <v>1000</v>
      </c>
      <c r="U251" s="185" t="s">
        <v>258</v>
      </c>
      <c r="V251" s="185">
        <v>950.12</v>
      </c>
      <c r="W251" s="185">
        <v>950.12</v>
      </c>
      <c r="X251" s="312" t="s">
        <v>151</v>
      </c>
      <c r="Y251" s="313"/>
      <c r="Z251" s="292">
        <v>950.12</v>
      </c>
      <c r="AA251" s="168" t="s">
        <v>1384</v>
      </c>
      <c r="AB251" s="166"/>
    </row>
    <row r="252" spans="1:28" ht="15.75" customHeight="1" thickBot="1" x14ac:dyDescent="0.4">
      <c r="A252" s="165">
        <v>42372</v>
      </c>
      <c r="B252" s="267"/>
      <c r="C252" s="167" t="s">
        <v>1183</v>
      </c>
      <c r="D252" s="168" t="s">
        <v>439</v>
      </c>
      <c r="E252" s="168" t="s">
        <v>1184</v>
      </c>
      <c r="F252" s="168"/>
      <c r="G252" s="168" t="s">
        <v>247</v>
      </c>
      <c r="H252" s="168" t="s">
        <v>1407</v>
      </c>
      <c r="I252" s="165">
        <v>42738</v>
      </c>
      <c r="J252" s="168" t="s">
        <v>30</v>
      </c>
      <c r="K252" s="168" t="s">
        <v>162</v>
      </c>
      <c r="L252" s="168"/>
      <c r="M252" s="168" t="s">
        <v>192</v>
      </c>
      <c r="N252" s="167" t="s">
        <v>1185</v>
      </c>
      <c r="O252" s="316" t="s">
        <v>1186</v>
      </c>
      <c r="P252" s="168"/>
      <c r="Q252" s="317"/>
      <c r="R252" s="168"/>
      <c r="S252" s="268">
        <v>42781</v>
      </c>
      <c r="T252" s="185">
        <v>1360</v>
      </c>
      <c r="U252" s="185" t="s">
        <v>38</v>
      </c>
      <c r="V252" s="185">
        <v>1632</v>
      </c>
      <c r="W252" s="185">
        <v>0</v>
      </c>
      <c r="X252" s="312" t="s">
        <v>35</v>
      </c>
      <c r="Y252" s="313"/>
      <c r="Z252" s="292">
        <v>1632</v>
      </c>
      <c r="AA252" s="168" t="s">
        <v>41</v>
      </c>
      <c r="AB252" s="166"/>
    </row>
    <row r="253" spans="1:28" ht="15.75" customHeight="1" x14ac:dyDescent="0.25">
      <c r="A253" s="165">
        <v>42373</v>
      </c>
      <c r="B253" s="267"/>
      <c r="C253" s="168" t="s">
        <v>1187</v>
      </c>
      <c r="D253" s="168" t="s">
        <v>367</v>
      </c>
      <c r="E253" s="168" t="s">
        <v>670</v>
      </c>
      <c r="F253" s="168"/>
      <c r="G253" s="168" t="s">
        <v>247</v>
      </c>
      <c r="H253" s="168" t="s">
        <v>1188</v>
      </c>
      <c r="I253" s="165">
        <v>42732</v>
      </c>
      <c r="J253" s="168" t="s">
        <v>30</v>
      </c>
      <c r="K253" s="168" t="s">
        <v>30</v>
      </c>
      <c r="L253" s="168"/>
      <c r="M253" s="168" t="s">
        <v>192</v>
      </c>
      <c r="N253" s="167" t="s">
        <v>431</v>
      </c>
      <c r="O253" s="168" t="s">
        <v>192</v>
      </c>
      <c r="P253" s="167" t="s">
        <v>1189</v>
      </c>
      <c r="Q253" s="168"/>
      <c r="R253" s="168"/>
      <c r="S253" s="268">
        <v>42776</v>
      </c>
      <c r="T253" s="185">
        <v>500</v>
      </c>
      <c r="U253" s="185" t="s">
        <v>258</v>
      </c>
      <c r="V253" s="185">
        <v>486.34</v>
      </c>
      <c r="W253" s="185">
        <v>0</v>
      </c>
      <c r="X253" s="312" t="s">
        <v>149</v>
      </c>
      <c r="Y253" s="313"/>
      <c r="Z253" s="292">
        <v>498.84</v>
      </c>
      <c r="AA253" s="168" t="s">
        <v>41</v>
      </c>
      <c r="AB253" s="166" t="s">
        <v>1388</v>
      </c>
    </row>
    <row r="254" spans="1:28" ht="15.75" customHeight="1" x14ac:dyDescent="0.25">
      <c r="A254" s="165">
        <v>42374</v>
      </c>
      <c r="B254" s="267"/>
      <c r="C254" s="168" t="s">
        <v>1190</v>
      </c>
      <c r="D254" s="168" t="s">
        <v>285</v>
      </c>
      <c r="E254" s="266" t="s">
        <v>1191</v>
      </c>
      <c r="F254" s="168"/>
      <c r="G254" s="168" t="s">
        <v>247</v>
      </c>
      <c r="H254" s="168" t="s">
        <v>1188</v>
      </c>
      <c r="I254" s="165">
        <v>42732</v>
      </c>
      <c r="J254" s="168" t="s">
        <v>30</v>
      </c>
      <c r="K254" s="168"/>
      <c r="L254" s="168"/>
      <c r="M254" s="168" t="s">
        <v>32</v>
      </c>
      <c r="N254" s="168" t="s">
        <v>1192</v>
      </c>
      <c r="O254" s="168"/>
      <c r="P254" s="168"/>
      <c r="Q254" s="168"/>
      <c r="R254" s="168"/>
      <c r="S254" s="268">
        <v>42760</v>
      </c>
      <c r="T254" s="185">
        <v>2976.47</v>
      </c>
      <c r="U254" s="185" t="s">
        <v>34</v>
      </c>
      <c r="V254" s="185">
        <v>3014.15</v>
      </c>
      <c r="W254" s="185">
        <v>0</v>
      </c>
      <c r="X254" s="312" t="s">
        <v>35</v>
      </c>
      <c r="Y254" s="313"/>
      <c r="Z254" s="292">
        <v>3014.15</v>
      </c>
      <c r="AA254" s="168" t="s">
        <v>41</v>
      </c>
      <c r="AB254" s="166"/>
    </row>
    <row r="255" spans="1:28" ht="15.75" customHeight="1" x14ac:dyDescent="0.25">
      <c r="A255" s="165">
        <v>42748</v>
      </c>
      <c r="B255" s="267"/>
      <c r="C255" s="168" t="s">
        <v>1193</v>
      </c>
      <c r="D255" s="168" t="s">
        <v>285</v>
      </c>
      <c r="E255" s="168" t="s">
        <v>1063</v>
      </c>
      <c r="F255" s="168"/>
      <c r="G255" s="168" t="s">
        <v>247</v>
      </c>
      <c r="H255" s="168" t="s">
        <v>1194</v>
      </c>
      <c r="I255" s="165">
        <v>42740</v>
      </c>
      <c r="J255" s="168" t="s">
        <v>30</v>
      </c>
      <c r="K255" s="168"/>
      <c r="L255" s="168"/>
      <c r="M255" s="168" t="s">
        <v>32</v>
      </c>
      <c r="N255" s="168" t="s">
        <v>1195</v>
      </c>
      <c r="O255" s="168" t="s">
        <v>32</v>
      </c>
      <c r="P255" s="168" t="s">
        <v>1196</v>
      </c>
      <c r="Q255" s="168" t="s">
        <v>32</v>
      </c>
      <c r="R255" s="168" t="s">
        <v>1197</v>
      </c>
      <c r="S255" s="268">
        <v>42774</v>
      </c>
      <c r="T255" s="166">
        <v>2511.77</v>
      </c>
      <c r="U255" s="166" t="s">
        <v>34</v>
      </c>
      <c r="V255" s="166">
        <v>2543.56</v>
      </c>
      <c r="W255" s="166">
        <v>0</v>
      </c>
      <c r="X255" s="312" t="s">
        <v>35</v>
      </c>
      <c r="Y255" s="313"/>
      <c r="Z255" s="292">
        <v>2543.56</v>
      </c>
      <c r="AA255" s="168" t="s">
        <v>41</v>
      </c>
      <c r="AB255" s="166"/>
    </row>
    <row r="256" spans="1:28" ht="15.75" customHeight="1" x14ac:dyDescent="0.25">
      <c r="A256" s="165">
        <v>42751</v>
      </c>
      <c r="B256" s="267"/>
      <c r="C256" s="168" t="s">
        <v>1198</v>
      </c>
      <c r="D256" s="168" t="s">
        <v>285</v>
      </c>
      <c r="E256" s="168" t="s">
        <v>493</v>
      </c>
      <c r="F256" s="168"/>
      <c r="G256" s="168" t="s">
        <v>247</v>
      </c>
      <c r="H256" s="191" t="s">
        <v>1199</v>
      </c>
      <c r="I256" s="165">
        <v>42758</v>
      </c>
      <c r="J256" s="168" t="s">
        <v>30</v>
      </c>
      <c r="K256" s="168" t="s">
        <v>30</v>
      </c>
      <c r="L256" s="168"/>
      <c r="M256" s="168" t="s">
        <v>32</v>
      </c>
      <c r="N256" s="168" t="s">
        <v>654</v>
      </c>
      <c r="O256" s="168" t="s">
        <v>1200</v>
      </c>
      <c r="P256" s="168" t="s">
        <v>1201</v>
      </c>
      <c r="Q256" s="168"/>
      <c r="R256" s="168"/>
      <c r="S256" s="268">
        <v>42774</v>
      </c>
      <c r="T256" s="166">
        <v>2870.59</v>
      </c>
      <c r="U256" s="166" t="s">
        <v>34</v>
      </c>
      <c r="V256" s="166">
        <v>2906.93</v>
      </c>
      <c r="W256" s="166">
        <v>0</v>
      </c>
      <c r="X256" s="312" t="s">
        <v>35</v>
      </c>
      <c r="Y256" s="313"/>
      <c r="Z256" s="292">
        <v>2906.93</v>
      </c>
      <c r="AA256" s="168" t="s">
        <v>41</v>
      </c>
      <c r="AB256" s="166"/>
    </row>
    <row r="257" spans="1:36" ht="15.75" customHeight="1" x14ac:dyDescent="0.25">
      <c r="A257" s="165">
        <v>42753</v>
      </c>
      <c r="B257" s="267" t="s">
        <v>50</v>
      </c>
      <c r="C257" s="168" t="s">
        <v>1202</v>
      </c>
      <c r="D257" s="168" t="s">
        <v>650</v>
      </c>
      <c r="E257" s="168" t="s">
        <v>1203</v>
      </c>
      <c r="F257" s="168"/>
      <c r="G257" s="168" t="s">
        <v>263</v>
      </c>
      <c r="H257" s="191" t="s">
        <v>1204</v>
      </c>
      <c r="I257" s="165">
        <v>42759</v>
      </c>
      <c r="J257" s="168" t="s">
        <v>30</v>
      </c>
      <c r="K257" s="168"/>
      <c r="L257" s="168"/>
      <c r="M257" s="168" t="s">
        <v>190</v>
      </c>
      <c r="N257" s="167" t="s">
        <v>830</v>
      </c>
      <c r="O257" s="168"/>
      <c r="P257" s="168"/>
      <c r="Q257" s="168"/>
      <c r="R257" s="168"/>
      <c r="S257" s="268">
        <v>42796</v>
      </c>
      <c r="T257" s="166">
        <v>300</v>
      </c>
      <c r="U257" s="166" t="s">
        <v>655</v>
      </c>
      <c r="V257" s="185">
        <v>293.89999999999998</v>
      </c>
      <c r="W257" s="185">
        <v>0</v>
      </c>
      <c r="X257" s="312" t="s">
        <v>35</v>
      </c>
      <c r="Y257" s="313"/>
      <c r="Z257" s="292">
        <v>306.39999999999998</v>
      </c>
      <c r="AA257" s="168" t="s">
        <v>41</v>
      </c>
      <c r="AB257" s="166" t="s">
        <v>1382</v>
      </c>
      <c r="AJ257" s="367">
        <v>12.5</v>
      </c>
    </row>
    <row r="258" spans="1:36" ht="15.75" customHeight="1" x14ac:dyDescent="0.25">
      <c r="A258" s="165">
        <v>42752</v>
      </c>
      <c r="B258" s="267"/>
      <c r="C258" s="168" t="s">
        <v>1205</v>
      </c>
      <c r="D258" s="168" t="s">
        <v>1004</v>
      </c>
      <c r="E258" s="168" t="s">
        <v>1206</v>
      </c>
      <c r="F258" s="168"/>
      <c r="G258" s="168" t="s">
        <v>247</v>
      </c>
      <c r="H258" s="168" t="s">
        <v>1207</v>
      </c>
      <c r="I258" s="165">
        <v>42752</v>
      </c>
      <c r="J258" s="168" t="s">
        <v>30</v>
      </c>
      <c r="K258" s="168"/>
      <c r="L258" s="168"/>
      <c r="M258" s="168" t="s">
        <v>192</v>
      </c>
      <c r="N258" s="168" t="s">
        <v>1208</v>
      </c>
      <c r="O258" s="168" t="s">
        <v>192</v>
      </c>
      <c r="P258" s="168" t="s">
        <v>1209</v>
      </c>
      <c r="Q258" s="168" t="s">
        <v>194</v>
      </c>
      <c r="R258" s="168" t="s">
        <v>1210</v>
      </c>
      <c r="S258" s="268">
        <v>42776</v>
      </c>
      <c r="T258" s="166">
        <v>2500</v>
      </c>
      <c r="U258" s="166" t="s">
        <v>258</v>
      </c>
      <c r="V258" s="166">
        <v>2375.3000000000002</v>
      </c>
      <c r="W258" s="166">
        <v>0</v>
      </c>
      <c r="X258" s="312" t="s">
        <v>149</v>
      </c>
      <c r="Y258" s="313"/>
      <c r="Z258" s="292">
        <v>2375.3000000000002</v>
      </c>
      <c r="AA258" s="168" t="s">
        <v>41</v>
      </c>
      <c r="AB258" s="166"/>
    </row>
    <row r="259" spans="1:36" ht="15.75" customHeight="1" thickBot="1" x14ac:dyDescent="0.3">
      <c r="A259" s="165">
        <v>42755</v>
      </c>
      <c r="B259" s="267"/>
      <c r="C259" s="168" t="s">
        <v>1211</v>
      </c>
      <c r="D259" s="168" t="s">
        <v>439</v>
      </c>
      <c r="E259" s="168" t="s">
        <v>1212</v>
      </c>
      <c r="F259" s="168"/>
      <c r="G259" s="168" t="s">
        <v>247</v>
      </c>
      <c r="H259" s="168" t="s">
        <v>1213</v>
      </c>
      <c r="I259" s="165">
        <v>42754</v>
      </c>
      <c r="J259" s="168" t="s">
        <v>30</v>
      </c>
      <c r="K259" s="168"/>
      <c r="L259" s="168"/>
      <c r="M259" s="168" t="s">
        <v>192</v>
      </c>
      <c r="N259" s="168" t="s">
        <v>1214</v>
      </c>
      <c r="O259" s="168"/>
      <c r="P259" s="168"/>
      <c r="Q259" s="168"/>
      <c r="R259" s="168"/>
      <c r="S259" s="268">
        <v>42795</v>
      </c>
      <c r="T259" s="185">
        <v>1360</v>
      </c>
      <c r="U259" s="185" t="s">
        <v>38</v>
      </c>
      <c r="V259" s="185">
        <v>1632</v>
      </c>
      <c r="W259" s="185">
        <v>0</v>
      </c>
      <c r="X259" s="312" t="s">
        <v>35</v>
      </c>
      <c r="Y259" s="313"/>
      <c r="Z259" s="292">
        <v>1632</v>
      </c>
      <c r="AA259" s="168" t="s">
        <v>41</v>
      </c>
      <c r="AB259" s="166"/>
    </row>
    <row r="260" spans="1:36" ht="15.75" customHeight="1" thickBot="1" x14ac:dyDescent="0.3">
      <c r="A260" s="303">
        <v>42758</v>
      </c>
      <c r="B260" s="304"/>
      <c r="C260" s="168" t="s">
        <v>1215</v>
      </c>
      <c r="D260" s="305" t="s">
        <v>582</v>
      </c>
      <c r="E260" s="305" t="s">
        <v>583</v>
      </c>
      <c r="F260" s="168"/>
      <c r="G260" s="305" t="s">
        <v>247</v>
      </c>
      <c r="H260" s="266" t="s">
        <v>1216</v>
      </c>
      <c r="I260" s="306">
        <v>42760</v>
      </c>
      <c r="J260" s="305" t="s">
        <v>30</v>
      </c>
      <c r="K260" s="305"/>
      <c r="L260" s="305"/>
      <c r="M260" s="305" t="s">
        <v>32</v>
      </c>
      <c r="N260" s="316" t="s">
        <v>1217</v>
      </c>
      <c r="O260" s="305"/>
      <c r="P260" s="305"/>
      <c r="Q260" s="305"/>
      <c r="R260" s="305"/>
      <c r="S260" s="307">
        <v>42782</v>
      </c>
      <c r="T260" s="308">
        <v>800</v>
      </c>
      <c r="U260" s="308" t="s">
        <v>258</v>
      </c>
      <c r="V260" s="308">
        <v>778.15</v>
      </c>
      <c r="W260" s="308">
        <v>0</v>
      </c>
      <c r="X260" s="312" t="s">
        <v>160</v>
      </c>
      <c r="Y260" s="313"/>
      <c r="Z260" s="309">
        <v>778.15</v>
      </c>
      <c r="AA260" s="305" t="s">
        <v>41</v>
      </c>
      <c r="AB260" s="305"/>
    </row>
    <row r="261" spans="1:36" ht="15.75" customHeight="1" x14ac:dyDescent="0.25">
      <c r="A261" s="165">
        <v>42758</v>
      </c>
      <c r="B261" s="267"/>
      <c r="C261" s="168" t="s">
        <v>1218</v>
      </c>
      <c r="D261" s="168" t="s">
        <v>399</v>
      </c>
      <c r="E261" s="168" t="s">
        <v>1219</v>
      </c>
      <c r="F261" s="168"/>
      <c r="G261" s="168" t="s">
        <v>247</v>
      </c>
      <c r="H261" s="287" t="s">
        <v>1220</v>
      </c>
      <c r="I261" s="165">
        <v>42849</v>
      </c>
      <c r="J261" s="168" t="s">
        <v>30</v>
      </c>
      <c r="K261" s="168" t="s">
        <v>30</v>
      </c>
      <c r="L261" s="168"/>
      <c r="M261" s="168" t="s">
        <v>192</v>
      </c>
      <c r="N261" s="167" t="s">
        <v>1221</v>
      </c>
      <c r="O261" s="168" t="s">
        <v>192</v>
      </c>
      <c r="P261" s="167" t="s">
        <v>1222</v>
      </c>
      <c r="Q261" s="168" t="s">
        <v>190</v>
      </c>
      <c r="R261" s="167" t="s">
        <v>1223</v>
      </c>
      <c r="S261" s="268">
        <v>42804</v>
      </c>
      <c r="T261" s="185">
        <v>1950</v>
      </c>
      <c r="U261" s="185" t="s">
        <v>258</v>
      </c>
      <c r="V261" s="185">
        <v>1896.73</v>
      </c>
      <c r="W261" s="166">
        <v>0</v>
      </c>
      <c r="X261" s="312" t="s">
        <v>35</v>
      </c>
      <c r="Y261" s="313"/>
      <c r="Z261" s="292">
        <v>1909.23</v>
      </c>
      <c r="AA261" s="168" t="s">
        <v>41</v>
      </c>
      <c r="AB261" s="166" t="s">
        <v>1382</v>
      </c>
    </row>
    <row r="262" spans="1:36" ht="15.75" customHeight="1" x14ac:dyDescent="0.25">
      <c r="A262" s="269">
        <v>42758</v>
      </c>
      <c r="B262" s="270"/>
      <c r="C262" s="168" t="s">
        <v>1224</v>
      </c>
      <c r="D262" s="271" t="s">
        <v>1225</v>
      </c>
      <c r="E262" s="271" t="s">
        <v>1226</v>
      </c>
      <c r="F262" s="271"/>
      <c r="G262" s="271" t="s">
        <v>263</v>
      </c>
      <c r="H262" s="271" t="s">
        <v>1227</v>
      </c>
      <c r="I262" s="272">
        <v>42773</v>
      </c>
      <c r="J262" s="271" t="s">
        <v>30</v>
      </c>
      <c r="K262" s="271" t="s">
        <v>30</v>
      </c>
      <c r="L262" s="271"/>
      <c r="M262" s="271" t="s">
        <v>188</v>
      </c>
      <c r="N262" s="167" t="s">
        <v>1228</v>
      </c>
      <c r="O262" s="305" t="s">
        <v>943</v>
      </c>
      <c r="P262" s="167" t="s">
        <v>1229</v>
      </c>
      <c r="Q262" s="271"/>
      <c r="R262" s="271"/>
      <c r="S262" s="273">
        <v>42781</v>
      </c>
      <c r="T262" s="271">
        <v>3300</v>
      </c>
      <c r="U262" s="271" t="s">
        <v>258</v>
      </c>
      <c r="V262" s="271">
        <v>3209.86</v>
      </c>
      <c r="W262" s="271">
        <v>0</v>
      </c>
      <c r="X262" s="312" t="s">
        <v>35</v>
      </c>
      <c r="Y262" s="313"/>
      <c r="Z262" s="293">
        <v>3209.86</v>
      </c>
      <c r="AA262" s="271" t="s">
        <v>41</v>
      </c>
      <c r="AB262" s="271"/>
    </row>
    <row r="263" spans="1:36" ht="15.75" customHeight="1" x14ac:dyDescent="0.25">
      <c r="A263" s="165">
        <v>42758</v>
      </c>
      <c r="B263" s="267"/>
      <c r="C263" s="168" t="s">
        <v>1230</v>
      </c>
      <c r="D263" s="168" t="s">
        <v>285</v>
      </c>
      <c r="E263" s="168" t="s">
        <v>385</v>
      </c>
      <c r="F263" s="168"/>
      <c r="G263" s="168" t="s">
        <v>247</v>
      </c>
      <c r="H263" s="271" t="s">
        <v>1231</v>
      </c>
      <c r="I263" s="165">
        <v>42765</v>
      </c>
      <c r="J263" s="168" t="s">
        <v>30</v>
      </c>
      <c r="K263" s="168" t="s">
        <v>30</v>
      </c>
      <c r="L263" s="168" t="s">
        <v>30</v>
      </c>
      <c r="M263" s="168" t="s">
        <v>32</v>
      </c>
      <c r="N263" s="167" t="s">
        <v>1232</v>
      </c>
      <c r="O263" s="168" t="s">
        <v>32</v>
      </c>
      <c r="P263" s="167" t="s">
        <v>1233</v>
      </c>
      <c r="Q263" s="168" t="s">
        <v>32</v>
      </c>
      <c r="R263" s="167" t="s">
        <v>1234</v>
      </c>
      <c r="S263" s="268">
        <v>42781</v>
      </c>
      <c r="T263" s="185">
        <v>2511.77</v>
      </c>
      <c r="U263" s="185" t="s">
        <v>34</v>
      </c>
      <c r="V263" s="185">
        <v>2543.56</v>
      </c>
      <c r="W263" s="185">
        <v>0</v>
      </c>
      <c r="X263" s="312" t="s">
        <v>35</v>
      </c>
      <c r="Y263" s="313"/>
      <c r="Z263" s="292">
        <v>2543.56</v>
      </c>
      <c r="AA263" s="168" t="s">
        <v>41</v>
      </c>
      <c r="AB263" s="166"/>
    </row>
    <row r="264" spans="1:36" ht="15.75" customHeight="1" x14ac:dyDescent="0.25">
      <c r="A264" s="165">
        <v>42759</v>
      </c>
      <c r="B264" s="267"/>
      <c r="C264" s="167" t="s">
        <v>1235</v>
      </c>
      <c r="D264" s="168" t="s">
        <v>285</v>
      </c>
      <c r="E264" s="168" t="s">
        <v>1236</v>
      </c>
      <c r="F264" s="168"/>
      <c r="G264" s="168" t="s">
        <v>247</v>
      </c>
      <c r="H264" s="271" t="s">
        <v>1237</v>
      </c>
      <c r="I264" s="165">
        <v>42759</v>
      </c>
      <c r="J264" s="168" t="s">
        <v>30</v>
      </c>
      <c r="K264" s="168"/>
      <c r="L264" s="168"/>
      <c r="M264" s="168" t="s">
        <v>188</v>
      </c>
      <c r="N264" s="168" t="s">
        <v>1238</v>
      </c>
      <c r="O264" s="168"/>
      <c r="P264" s="168"/>
      <c r="Q264" s="168"/>
      <c r="R264" s="168"/>
      <c r="S264" s="184">
        <v>42781</v>
      </c>
      <c r="T264" s="185">
        <v>2933.38</v>
      </c>
      <c r="U264" s="185" t="s">
        <v>34</v>
      </c>
      <c r="V264" s="185">
        <v>2970.51</v>
      </c>
      <c r="W264" s="185">
        <v>0</v>
      </c>
      <c r="X264" s="312" t="s">
        <v>35</v>
      </c>
      <c r="Y264" s="313"/>
      <c r="Z264" s="292">
        <v>2970.51</v>
      </c>
      <c r="AA264" s="168" t="s">
        <v>41</v>
      </c>
      <c r="AB264" s="166"/>
    </row>
    <row r="265" spans="1:36" ht="15.75" customHeight="1" x14ac:dyDescent="0.25">
      <c r="A265" s="165">
        <v>43097</v>
      </c>
      <c r="B265" s="267"/>
      <c r="C265" s="168" t="s">
        <v>1239</v>
      </c>
      <c r="D265" s="168" t="s">
        <v>285</v>
      </c>
      <c r="E265" s="168" t="s">
        <v>1240</v>
      </c>
      <c r="F265" s="168"/>
      <c r="G265" s="168" t="s">
        <v>247</v>
      </c>
      <c r="H265" s="266" t="s">
        <v>1241</v>
      </c>
      <c r="I265" s="165">
        <v>42738</v>
      </c>
      <c r="J265" s="168" t="s">
        <v>30</v>
      </c>
      <c r="K265" s="168"/>
      <c r="L265" s="168"/>
      <c r="M265" s="168" t="s">
        <v>192</v>
      </c>
      <c r="N265" s="167" t="s">
        <v>1242</v>
      </c>
      <c r="O265" s="168"/>
      <c r="P265" s="168"/>
      <c r="Q265" s="168"/>
      <c r="R265" s="168"/>
      <c r="S265" s="268">
        <v>42774</v>
      </c>
      <c r="T265" s="185">
        <v>1623.53</v>
      </c>
      <c r="U265" s="185" t="s">
        <v>34</v>
      </c>
      <c r="V265" s="185">
        <v>1644.08</v>
      </c>
      <c r="W265" s="185">
        <v>0</v>
      </c>
      <c r="X265" s="312" t="s">
        <v>35</v>
      </c>
      <c r="Y265" s="313"/>
      <c r="Z265" s="292">
        <v>1644.08</v>
      </c>
      <c r="AA265" s="168" t="s">
        <v>41</v>
      </c>
      <c r="AB265" s="166"/>
    </row>
    <row r="266" spans="1:36" ht="15.75" customHeight="1" x14ac:dyDescent="0.25">
      <c r="A266" s="165">
        <v>42762</v>
      </c>
      <c r="B266" s="267"/>
      <c r="C266" s="168" t="s">
        <v>1243</v>
      </c>
      <c r="D266" s="168" t="s">
        <v>251</v>
      </c>
      <c r="E266" s="168" t="s">
        <v>1244</v>
      </c>
      <c r="F266" s="168"/>
      <c r="G266" s="168" t="s">
        <v>263</v>
      </c>
      <c r="H266" s="168" t="s">
        <v>1245</v>
      </c>
      <c r="I266" s="165">
        <v>42790</v>
      </c>
      <c r="J266" s="168" t="s">
        <v>30</v>
      </c>
      <c r="K266" s="168" t="s">
        <v>30</v>
      </c>
      <c r="L266" s="168" t="s">
        <v>30</v>
      </c>
      <c r="M266" s="168" t="s">
        <v>32</v>
      </c>
      <c r="N266" s="168" t="s">
        <v>1246</v>
      </c>
      <c r="O266" s="168" t="s">
        <v>32</v>
      </c>
      <c r="P266" s="168" t="s">
        <v>1247</v>
      </c>
      <c r="Q266" s="168" t="s">
        <v>32</v>
      </c>
      <c r="R266" s="168" t="s">
        <v>1248</v>
      </c>
      <c r="S266" s="268">
        <v>42762</v>
      </c>
      <c r="T266" s="185">
        <v>849</v>
      </c>
      <c r="U266" s="185" t="s">
        <v>38</v>
      </c>
      <c r="V266" s="185">
        <v>1018.8</v>
      </c>
      <c r="W266" s="185">
        <v>0</v>
      </c>
      <c r="X266" s="312" t="s">
        <v>35</v>
      </c>
      <c r="Y266" s="313"/>
      <c r="Z266" s="292">
        <v>1018.8</v>
      </c>
      <c r="AA266" s="168" t="s">
        <v>41</v>
      </c>
      <c r="AB266" s="166"/>
    </row>
    <row r="267" spans="1:36" ht="15.75" customHeight="1" x14ac:dyDescent="0.25">
      <c r="A267" s="165">
        <v>42766</v>
      </c>
      <c r="B267" s="267"/>
      <c r="C267" s="167" t="s">
        <v>1249</v>
      </c>
      <c r="D267" s="168" t="s">
        <v>367</v>
      </c>
      <c r="E267" s="168" t="s">
        <v>1250</v>
      </c>
      <c r="F267" s="168"/>
      <c r="G267" s="168" t="s">
        <v>247</v>
      </c>
      <c r="H267" s="168" t="s">
        <v>1251</v>
      </c>
      <c r="I267" s="165">
        <v>42754</v>
      </c>
      <c r="J267" s="168" t="s">
        <v>30</v>
      </c>
      <c r="K267" s="168" t="s">
        <v>30</v>
      </c>
      <c r="L267" s="168" t="s">
        <v>30</v>
      </c>
      <c r="M267" s="168" t="s">
        <v>192</v>
      </c>
      <c r="N267" s="167" t="s">
        <v>1252</v>
      </c>
      <c r="O267" s="168" t="s">
        <v>192</v>
      </c>
      <c r="P267" s="167" t="s">
        <v>1253</v>
      </c>
      <c r="Q267" s="168" t="s">
        <v>192</v>
      </c>
      <c r="R267" s="167" t="s">
        <v>672</v>
      </c>
      <c r="S267" s="268">
        <v>42776</v>
      </c>
      <c r="T267" s="185">
        <v>2000</v>
      </c>
      <c r="U267" s="185" t="s">
        <v>258</v>
      </c>
      <c r="V267" s="185">
        <v>1945.37</v>
      </c>
      <c r="W267" s="185">
        <v>0</v>
      </c>
      <c r="X267" s="312" t="s">
        <v>149</v>
      </c>
      <c r="Y267" s="313"/>
      <c r="Z267" s="292">
        <v>1945.37</v>
      </c>
      <c r="AA267" s="168" t="s">
        <v>41</v>
      </c>
      <c r="AB267" s="166"/>
    </row>
    <row r="268" spans="1:36" ht="15.75" customHeight="1" x14ac:dyDescent="0.25">
      <c r="A268" s="165">
        <v>42766</v>
      </c>
      <c r="B268" s="267"/>
      <c r="C268" s="168" t="s">
        <v>1254</v>
      </c>
      <c r="D268" s="168" t="s">
        <v>1077</v>
      </c>
      <c r="E268" s="168" t="s">
        <v>1078</v>
      </c>
      <c r="F268" s="168"/>
      <c r="G268" s="168" t="s">
        <v>247</v>
      </c>
      <c r="H268" s="168" t="s">
        <v>1255</v>
      </c>
      <c r="I268" s="165">
        <v>42772</v>
      </c>
      <c r="J268" s="168" t="s">
        <v>30</v>
      </c>
      <c r="K268" s="168"/>
      <c r="L268" s="168"/>
      <c r="M268" s="168" t="s">
        <v>32</v>
      </c>
      <c r="N268" s="287" t="s">
        <v>1256</v>
      </c>
      <c r="O268" s="168"/>
      <c r="P268" s="168"/>
      <c r="Q268" s="168"/>
      <c r="R268" s="168"/>
      <c r="S268" s="268">
        <v>42782</v>
      </c>
      <c r="T268" s="185">
        <v>2500</v>
      </c>
      <c r="U268" s="185" t="s">
        <v>258</v>
      </c>
      <c r="V268" s="185">
        <v>2431.71</v>
      </c>
      <c r="W268" s="185">
        <v>0</v>
      </c>
      <c r="X268" s="312" t="s">
        <v>35</v>
      </c>
      <c r="Y268" s="313"/>
      <c r="Z268" s="292">
        <v>2431.71</v>
      </c>
      <c r="AA268" s="168" t="s">
        <v>41</v>
      </c>
      <c r="AB268" s="166"/>
    </row>
    <row r="269" spans="1:36" ht="15.75" customHeight="1" x14ac:dyDescent="0.25">
      <c r="A269" s="165">
        <v>42759</v>
      </c>
      <c r="B269" s="267"/>
      <c r="C269" s="167" t="s">
        <v>1257</v>
      </c>
      <c r="D269" s="168" t="s">
        <v>285</v>
      </c>
      <c r="E269" s="168" t="s">
        <v>1258</v>
      </c>
      <c r="F269" s="168"/>
      <c r="G269" s="168" t="s">
        <v>247</v>
      </c>
      <c r="H269" s="168" t="s">
        <v>1259</v>
      </c>
      <c r="I269" s="165">
        <v>42759</v>
      </c>
      <c r="J269" s="168" t="s">
        <v>30</v>
      </c>
      <c r="K269" s="168"/>
      <c r="L269" s="168"/>
      <c r="M269" s="168" t="s">
        <v>192</v>
      </c>
      <c r="N269" s="318" t="s">
        <v>288</v>
      </c>
      <c r="O269" s="168"/>
      <c r="P269" s="168"/>
      <c r="Q269" s="168"/>
      <c r="R269" s="168"/>
      <c r="S269" s="268">
        <v>42781</v>
      </c>
      <c r="T269" s="185">
        <v>2960.29</v>
      </c>
      <c r="U269" s="185" t="s">
        <v>34</v>
      </c>
      <c r="V269" s="185">
        <v>3036.71</v>
      </c>
      <c r="W269" s="185">
        <v>2420.9299999999998</v>
      </c>
      <c r="X269" s="312" t="s">
        <v>149</v>
      </c>
      <c r="Y269" s="313"/>
      <c r="Z269" s="292">
        <v>3036.71</v>
      </c>
      <c r="AA269" s="168" t="s">
        <v>41</v>
      </c>
      <c r="AB269" s="166"/>
    </row>
    <row r="270" spans="1:36" ht="15.75" customHeight="1" x14ac:dyDescent="0.25">
      <c r="A270" s="165">
        <v>42759</v>
      </c>
      <c r="B270" s="267"/>
      <c r="C270" s="167" t="s">
        <v>1257</v>
      </c>
      <c r="D270" s="168" t="s">
        <v>285</v>
      </c>
      <c r="E270" s="168" t="s">
        <v>1258</v>
      </c>
      <c r="F270" s="168"/>
      <c r="G270" s="168" t="s">
        <v>247</v>
      </c>
      <c r="H270" s="168" t="s">
        <v>1259</v>
      </c>
      <c r="I270" s="165">
        <v>42759</v>
      </c>
      <c r="J270" s="168" t="s">
        <v>30</v>
      </c>
      <c r="K270" s="168"/>
      <c r="L270" s="168"/>
      <c r="M270" s="168" t="s">
        <v>192</v>
      </c>
      <c r="N270" s="318" t="s">
        <v>288</v>
      </c>
      <c r="O270" s="168"/>
      <c r="P270" s="168"/>
      <c r="Q270" s="168"/>
      <c r="R270" s="168"/>
      <c r="S270" s="268">
        <v>42781</v>
      </c>
      <c r="T270" s="185">
        <v>2360</v>
      </c>
      <c r="U270" s="185" t="s">
        <v>34</v>
      </c>
      <c r="V270" s="185">
        <v>2420.9299999999998</v>
      </c>
      <c r="W270" s="185">
        <v>0</v>
      </c>
      <c r="X270" s="312" t="s">
        <v>35</v>
      </c>
      <c r="Y270" s="313"/>
      <c r="Z270" s="292">
        <v>2420.9299999999998</v>
      </c>
      <c r="AA270" s="168" t="s">
        <v>41</v>
      </c>
      <c r="AB270" s="166"/>
    </row>
    <row r="271" spans="1:36" ht="15.75" customHeight="1" x14ac:dyDescent="0.25">
      <c r="A271" s="165">
        <v>42766</v>
      </c>
      <c r="B271" s="267"/>
      <c r="C271" s="266" t="s">
        <v>1260</v>
      </c>
      <c r="D271" s="167" t="s">
        <v>251</v>
      </c>
      <c r="E271" s="168" t="s">
        <v>1261</v>
      </c>
      <c r="F271" s="168"/>
      <c r="G271" s="168" t="s">
        <v>247</v>
      </c>
      <c r="H271" s="266" t="s">
        <v>1262</v>
      </c>
      <c r="I271" s="165">
        <v>42818</v>
      </c>
      <c r="J271" s="168" t="s">
        <v>30</v>
      </c>
      <c r="K271" s="168"/>
      <c r="L271" s="168"/>
      <c r="M271" s="168" t="s">
        <v>32</v>
      </c>
      <c r="N271" s="167" t="s">
        <v>1263</v>
      </c>
      <c r="O271" s="168"/>
      <c r="P271" s="287"/>
      <c r="Q271" s="168"/>
      <c r="R271" s="168"/>
      <c r="S271" s="274">
        <v>42767</v>
      </c>
      <c r="T271" s="185">
        <v>1125</v>
      </c>
      <c r="U271" s="185" t="s">
        <v>38</v>
      </c>
      <c r="V271" s="185">
        <v>1350</v>
      </c>
      <c r="W271" s="185">
        <v>0</v>
      </c>
      <c r="X271" s="312" t="s">
        <v>151</v>
      </c>
      <c r="Y271" s="313"/>
      <c r="Z271" s="292">
        <v>1350</v>
      </c>
      <c r="AA271" s="168" t="s">
        <v>41</v>
      </c>
      <c r="AB271" s="166"/>
    </row>
    <row r="272" spans="1:36" ht="15.75" customHeight="1" x14ac:dyDescent="0.25">
      <c r="A272" s="165">
        <v>42768</v>
      </c>
      <c r="B272" s="267"/>
      <c r="C272" s="168" t="s">
        <v>1264</v>
      </c>
      <c r="D272" s="181" t="s">
        <v>582</v>
      </c>
      <c r="E272" s="168" t="s">
        <v>583</v>
      </c>
      <c r="F272" s="168"/>
      <c r="G272" s="168" t="s">
        <v>247</v>
      </c>
      <c r="H272" s="168" t="s">
        <v>1265</v>
      </c>
      <c r="I272" s="165">
        <v>42822</v>
      </c>
      <c r="J272" s="168" t="s">
        <v>30</v>
      </c>
      <c r="K272" s="168"/>
      <c r="L272" s="168"/>
      <c r="M272" s="168" t="s">
        <v>32</v>
      </c>
      <c r="N272" s="168" t="s">
        <v>969</v>
      </c>
      <c r="O272" s="168"/>
      <c r="P272" s="168"/>
      <c r="Q272" s="168"/>
      <c r="R272" s="168"/>
      <c r="S272" s="268">
        <v>42782</v>
      </c>
      <c r="T272" s="185">
        <v>800</v>
      </c>
      <c r="U272" s="185" t="s">
        <v>258</v>
      </c>
      <c r="V272" s="185">
        <v>760.1</v>
      </c>
      <c r="W272" s="185">
        <v>2522.35</v>
      </c>
      <c r="X272" s="312" t="s">
        <v>35</v>
      </c>
      <c r="Y272" s="313"/>
      <c r="Z272" s="292">
        <v>760.1</v>
      </c>
      <c r="AA272" s="168" t="s">
        <v>41</v>
      </c>
      <c r="AB272" s="166"/>
    </row>
    <row r="273" spans="1:28" ht="15.75" customHeight="1" x14ac:dyDescent="0.25">
      <c r="A273" s="165">
        <v>42768</v>
      </c>
      <c r="B273" s="267"/>
      <c r="C273" s="168" t="s">
        <v>1264</v>
      </c>
      <c r="D273" s="181" t="s">
        <v>582</v>
      </c>
      <c r="E273" s="168" t="s">
        <v>583</v>
      </c>
      <c r="F273" s="168"/>
      <c r="G273" s="168" t="s">
        <v>247</v>
      </c>
      <c r="H273" s="168" t="s">
        <v>1265</v>
      </c>
      <c r="I273" s="165">
        <v>42822</v>
      </c>
      <c r="J273" s="168" t="s">
        <v>30</v>
      </c>
      <c r="K273" s="168"/>
      <c r="L273" s="168"/>
      <c r="M273" s="168" t="s">
        <v>32</v>
      </c>
      <c r="N273" s="168" t="s">
        <v>969</v>
      </c>
      <c r="O273" s="168"/>
      <c r="P273" s="168"/>
      <c r="Q273" s="168"/>
      <c r="R273" s="168"/>
      <c r="S273" s="268">
        <v>42824</v>
      </c>
      <c r="T273" s="185">
        <v>2610</v>
      </c>
      <c r="U273" s="185" t="s">
        <v>258</v>
      </c>
      <c r="V273" s="185">
        <v>2522.35</v>
      </c>
      <c r="W273" s="185">
        <v>0</v>
      </c>
      <c r="X273" s="312" t="s">
        <v>35</v>
      </c>
      <c r="Y273" s="313"/>
      <c r="Z273" s="292">
        <v>2522.35</v>
      </c>
      <c r="AA273" s="168" t="s">
        <v>41</v>
      </c>
      <c r="AB273" s="166"/>
    </row>
    <row r="274" spans="1:28" ht="15.75" customHeight="1" x14ac:dyDescent="0.25">
      <c r="A274" s="165">
        <v>42773</v>
      </c>
      <c r="B274" s="267"/>
      <c r="C274" s="168" t="s">
        <v>1266</v>
      </c>
      <c r="D274" s="168" t="s">
        <v>1267</v>
      </c>
      <c r="E274" s="168" t="s">
        <v>687</v>
      </c>
      <c r="F274" s="168"/>
      <c r="G274" s="168" t="s">
        <v>247</v>
      </c>
      <c r="H274" s="168" t="s">
        <v>1268</v>
      </c>
      <c r="I274" s="165">
        <v>42719</v>
      </c>
      <c r="J274" s="168" t="s">
        <v>30</v>
      </c>
      <c r="K274" s="168"/>
      <c r="L274" s="168"/>
      <c r="M274" s="168" t="s">
        <v>32</v>
      </c>
      <c r="N274" s="168" t="s">
        <v>1269</v>
      </c>
      <c r="O274" s="168"/>
      <c r="P274" s="168"/>
      <c r="Q274" s="168"/>
      <c r="R274" s="168"/>
      <c r="S274" s="268">
        <v>42782</v>
      </c>
      <c r="T274" s="185">
        <v>500</v>
      </c>
      <c r="U274" s="185" t="s">
        <v>258</v>
      </c>
      <c r="V274" s="185">
        <v>476.53</v>
      </c>
      <c r="W274" s="185">
        <v>0</v>
      </c>
      <c r="X274" s="312" t="s">
        <v>35</v>
      </c>
      <c r="Y274" s="313"/>
      <c r="Z274" s="292">
        <v>476.53</v>
      </c>
      <c r="AA274" s="168" t="s">
        <v>1384</v>
      </c>
      <c r="AB274" s="166"/>
    </row>
    <row r="275" spans="1:28" ht="15.75" customHeight="1" x14ac:dyDescent="0.25">
      <c r="A275" s="165">
        <v>42774</v>
      </c>
      <c r="B275" s="267"/>
      <c r="C275" s="168" t="s">
        <v>1270</v>
      </c>
      <c r="D275" s="168" t="s">
        <v>285</v>
      </c>
      <c r="E275" s="168" t="s">
        <v>1271</v>
      </c>
      <c r="F275" s="168"/>
      <c r="G275" s="168" t="s">
        <v>247</v>
      </c>
      <c r="H275" s="168" t="s">
        <v>1272</v>
      </c>
      <c r="I275" s="165">
        <v>42774</v>
      </c>
      <c r="J275" s="168" t="s">
        <v>30</v>
      </c>
      <c r="K275" s="168"/>
      <c r="L275" s="168"/>
      <c r="M275" s="168" t="s">
        <v>192</v>
      </c>
      <c r="N275" s="168" t="s">
        <v>1273</v>
      </c>
      <c r="O275" s="168"/>
      <c r="P275" s="168"/>
      <c r="Q275" s="168"/>
      <c r="R275" s="168"/>
      <c r="S275" s="268">
        <v>42795</v>
      </c>
      <c r="T275" s="185">
        <v>2646.32</v>
      </c>
      <c r="U275" s="185" t="s">
        <v>34</v>
      </c>
      <c r="V275" s="185">
        <v>2714.64</v>
      </c>
      <c r="W275" s="185">
        <v>0</v>
      </c>
      <c r="X275" s="312" t="s">
        <v>35</v>
      </c>
      <c r="Y275" s="313"/>
      <c r="Z275" s="292">
        <v>2714.64</v>
      </c>
      <c r="AA275" s="168" t="s">
        <v>41</v>
      </c>
      <c r="AB275" s="166"/>
    </row>
    <row r="276" spans="1:28" ht="15.75" customHeight="1" x14ac:dyDescent="0.25">
      <c r="A276" s="165">
        <v>42775</v>
      </c>
      <c r="B276" s="267"/>
      <c r="C276" s="168" t="s">
        <v>1274</v>
      </c>
      <c r="D276" s="168" t="s">
        <v>1275</v>
      </c>
      <c r="E276" s="168" t="s">
        <v>1078</v>
      </c>
      <c r="F276" s="168"/>
      <c r="G276" s="168" t="s">
        <v>247</v>
      </c>
      <c r="H276" s="168" t="s">
        <v>1276</v>
      </c>
      <c r="I276" s="165">
        <v>42779</v>
      </c>
      <c r="J276" s="168" t="s">
        <v>30</v>
      </c>
      <c r="K276" s="168"/>
      <c r="L276" s="168"/>
      <c r="M276" s="168" t="s">
        <v>32</v>
      </c>
      <c r="N276" s="167" t="s">
        <v>1277</v>
      </c>
      <c r="O276" s="168"/>
      <c r="P276" s="168"/>
      <c r="Q276" s="168"/>
      <c r="R276" s="168"/>
      <c r="S276" s="268">
        <v>42796</v>
      </c>
      <c r="T276" s="185">
        <v>2500</v>
      </c>
      <c r="U276" s="185" t="s">
        <v>258</v>
      </c>
      <c r="V276" s="185">
        <v>2375.3000000000002</v>
      </c>
      <c r="W276" s="185">
        <v>0</v>
      </c>
      <c r="X276" s="312" t="s">
        <v>35</v>
      </c>
      <c r="Y276" s="313"/>
      <c r="Z276" s="292">
        <v>2375.3000000000002</v>
      </c>
      <c r="AA276" s="168" t="s">
        <v>41</v>
      </c>
      <c r="AB276" s="166"/>
    </row>
    <row r="277" spans="1:28" ht="15.75" customHeight="1" x14ac:dyDescent="0.25">
      <c r="A277" s="165">
        <v>42779</v>
      </c>
      <c r="B277" s="267"/>
      <c r="C277" s="168"/>
      <c r="D277" s="168" t="s">
        <v>1278</v>
      </c>
      <c r="E277" s="168" t="s">
        <v>1279</v>
      </c>
      <c r="F277" s="168"/>
      <c r="G277" s="168" t="s">
        <v>263</v>
      </c>
      <c r="H277" s="168" t="s">
        <v>1280</v>
      </c>
      <c r="I277" s="165">
        <v>42858</v>
      </c>
      <c r="J277" s="168" t="s">
        <v>30</v>
      </c>
      <c r="K277" s="168"/>
      <c r="L277" s="168"/>
      <c r="M277" s="168" t="s">
        <v>192</v>
      </c>
      <c r="N277" s="168" t="s">
        <v>431</v>
      </c>
      <c r="O277" s="168"/>
      <c r="P277" s="168"/>
      <c r="Q277" s="168"/>
      <c r="R277" s="168"/>
      <c r="S277" s="268">
        <v>42796</v>
      </c>
      <c r="T277" s="185">
        <v>1605</v>
      </c>
      <c r="U277" s="166" t="s">
        <v>258</v>
      </c>
      <c r="V277" s="185">
        <v>1524.94</v>
      </c>
      <c r="W277" s="185">
        <v>0</v>
      </c>
      <c r="X277" s="312" t="s">
        <v>35</v>
      </c>
      <c r="Y277" s="313"/>
      <c r="Z277" s="292">
        <v>1524.94</v>
      </c>
      <c r="AA277" s="168" t="s">
        <v>41</v>
      </c>
      <c r="AB277" s="166"/>
    </row>
    <row r="278" spans="1:28" ht="15.75" customHeight="1" x14ac:dyDescent="0.25">
      <c r="A278" s="165">
        <v>42779</v>
      </c>
      <c r="B278" s="267"/>
      <c r="C278" s="168" t="s">
        <v>1281</v>
      </c>
      <c r="D278" s="168" t="s">
        <v>290</v>
      </c>
      <c r="E278" s="168" t="s">
        <v>1282</v>
      </c>
      <c r="F278" s="168"/>
      <c r="G278" s="168" t="s">
        <v>247</v>
      </c>
      <c r="H278" s="168" t="s">
        <v>1283</v>
      </c>
      <c r="I278" s="165">
        <v>42816</v>
      </c>
      <c r="J278" s="168" t="s">
        <v>30</v>
      </c>
      <c r="K278" s="168"/>
      <c r="L278" s="168"/>
      <c r="M278" s="168" t="s">
        <v>194</v>
      </c>
      <c r="N278" s="168" t="s">
        <v>1284</v>
      </c>
      <c r="O278" s="168"/>
      <c r="P278" s="168"/>
      <c r="Q278" s="168"/>
      <c r="R278" s="168"/>
      <c r="S278" s="268">
        <v>42804</v>
      </c>
      <c r="T278" s="185">
        <v>1780</v>
      </c>
      <c r="U278" s="166" t="s">
        <v>38</v>
      </c>
      <c r="V278" s="185">
        <v>2136</v>
      </c>
      <c r="W278" s="185">
        <v>0</v>
      </c>
      <c r="X278" s="312" t="s">
        <v>35</v>
      </c>
      <c r="Y278" s="313"/>
      <c r="Z278" s="292">
        <v>2148.5</v>
      </c>
      <c r="AA278" s="168" t="s">
        <v>41</v>
      </c>
      <c r="AB278" s="166" t="s">
        <v>1382</v>
      </c>
    </row>
    <row r="279" spans="1:28" ht="15.75" customHeight="1" x14ac:dyDescent="0.25">
      <c r="A279" s="165">
        <v>42780</v>
      </c>
      <c r="B279" s="267"/>
      <c r="C279" s="168" t="s">
        <v>1285</v>
      </c>
      <c r="D279" s="168" t="s">
        <v>285</v>
      </c>
      <c r="E279" s="168" t="s">
        <v>1286</v>
      </c>
      <c r="F279" s="168"/>
      <c r="G279" s="168" t="s">
        <v>247</v>
      </c>
      <c r="H279" s="168" t="s">
        <v>1287</v>
      </c>
      <c r="I279" s="165">
        <v>42856</v>
      </c>
      <c r="J279" s="168" t="s">
        <v>30</v>
      </c>
      <c r="K279" s="168" t="s">
        <v>30</v>
      </c>
      <c r="L279" s="168" t="s">
        <v>162</v>
      </c>
      <c r="M279" s="168" t="s">
        <v>192</v>
      </c>
      <c r="N279" s="167" t="s">
        <v>1288</v>
      </c>
      <c r="O279" s="168" t="s">
        <v>192</v>
      </c>
      <c r="P279" s="167" t="s">
        <v>1289</v>
      </c>
      <c r="Q279" s="168" t="s">
        <v>162</v>
      </c>
      <c r="R279" s="168"/>
      <c r="S279" s="268">
        <v>42809</v>
      </c>
      <c r="T279" s="166">
        <v>2579.04</v>
      </c>
      <c r="U279" s="166" t="s">
        <v>34</v>
      </c>
      <c r="V279" s="166">
        <v>2645.62</v>
      </c>
      <c r="W279" s="185">
        <v>0</v>
      </c>
      <c r="X279" s="312" t="s">
        <v>35</v>
      </c>
      <c r="Y279" s="313"/>
      <c r="Z279" s="292">
        <v>2645.62</v>
      </c>
      <c r="AA279" s="168" t="s">
        <v>41</v>
      </c>
      <c r="AB279" s="166"/>
    </row>
    <row r="280" spans="1:28" ht="15.75" customHeight="1" x14ac:dyDescent="0.25">
      <c r="A280" s="165">
        <v>42780</v>
      </c>
      <c r="B280" s="267"/>
      <c r="C280" s="168" t="s">
        <v>1290</v>
      </c>
      <c r="D280" s="168" t="s">
        <v>1291</v>
      </c>
      <c r="E280" s="168" t="s">
        <v>1292</v>
      </c>
      <c r="F280" s="168"/>
      <c r="G280" s="168" t="s">
        <v>247</v>
      </c>
      <c r="H280" s="168" t="s">
        <v>1293</v>
      </c>
      <c r="I280" s="165">
        <v>42816</v>
      </c>
      <c r="J280" s="168" t="s">
        <v>30</v>
      </c>
      <c r="K280" s="168" t="s">
        <v>162</v>
      </c>
      <c r="L280" s="168"/>
      <c r="M280" s="168" t="s">
        <v>192</v>
      </c>
      <c r="N280" s="167" t="s">
        <v>1294</v>
      </c>
      <c r="O280" s="168" t="s">
        <v>165</v>
      </c>
      <c r="P280" s="167" t="s">
        <v>1295</v>
      </c>
      <c r="Q280" s="168"/>
      <c r="R280" s="168"/>
      <c r="S280" s="268">
        <v>42825</v>
      </c>
      <c r="T280" s="185">
        <v>2360</v>
      </c>
      <c r="U280" s="185" t="s">
        <v>258</v>
      </c>
      <c r="V280" s="185">
        <v>2280.7399999999998</v>
      </c>
      <c r="W280" s="185">
        <v>0</v>
      </c>
      <c r="X280" s="312" t="s">
        <v>35</v>
      </c>
      <c r="Y280" s="313"/>
      <c r="Z280" s="292">
        <v>2280.7399999999998</v>
      </c>
      <c r="AA280" s="168" t="s">
        <v>41</v>
      </c>
      <c r="AB280" s="166"/>
    </row>
    <row r="281" spans="1:28" ht="15.75" customHeight="1" x14ac:dyDescent="0.25">
      <c r="A281" s="165">
        <v>42781</v>
      </c>
      <c r="B281" s="267"/>
      <c r="C281" s="168" t="s">
        <v>1296</v>
      </c>
      <c r="D281" s="168" t="s">
        <v>285</v>
      </c>
      <c r="E281" s="191" t="s">
        <v>363</v>
      </c>
      <c r="F281" s="168"/>
      <c r="G281" s="168" t="s">
        <v>247</v>
      </c>
      <c r="H281" s="191" t="s">
        <v>1297</v>
      </c>
      <c r="I281" s="165">
        <v>42781</v>
      </c>
      <c r="J281" s="168" t="s">
        <v>30</v>
      </c>
      <c r="K281" s="168" t="s">
        <v>162</v>
      </c>
      <c r="L281" s="168" t="s">
        <v>37</v>
      </c>
      <c r="M281" s="168" t="s">
        <v>32</v>
      </c>
      <c r="N281" s="168"/>
      <c r="O281" s="168" t="s">
        <v>162</v>
      </c>
      <c r="P281" s="167" t="s">
        <v>1298</v>
      </c>
      <c r="Q281" s="168" t="s">
        <v>162</v>
      </c>
      <c r="R281" s="168"/>
      <c r="S281" s="268">
        <v>42795</v>
      </c>
      <c r="T281" s="166">
        <v>2691.18</v>
      </c>
      <c r="U281" s="166" t="s">
        <v>34</v>
      </c>
      <c r="V281" s="166">
        <v>2760.66</v>
      </c>
      <c r="W281" s="185">
        <v>0</v>
      </c>
      <c r="X281" s="312" t="s">
        <v>35</v>
      </c>
      <c r="Y281" s="313"/>
      <c r="Z281" s="292">
        <v>2760.66</v>
      </c>
      <c r="AA281" s="168" t="s">
        <v>41</v>
      </c>
      <c r="AB281" s="166"/>
    </row>
    <row r="282" spans="1:28" ht="15.75" customHeight="1" x14ac:dyDescent="0.25">
      <c r="A282" s="165">
        <v>42653</v>
      </c>
      <c r="B282" s="267"/>
      <c r="C282" s="168" t="s">
        <v>1299</v>
      </c>
      <c r="D282" s="168" t="s">
        <v>285</v>
      </c>
      <c r="E282" s="168" t="s">
        <v>1300</v>
      </c>
      <c r="F282" s="168"/>
      <c r="G282" s="168" t="s">
        <v>247</v>
      </c>
      <c r="H282" s="168" t="s">
        <v>1301</v>
      </c>
      <c r="I282" s="165">
        <v>42715</v>
      </c>
      <c r="J282" s="168" t="s">
        <v>30</v>
      </c>
      <c r="K282" s="168"/>
      <c r="L282" s="168"/>
      <c r="M282" s="168" t="s">
        <v>192</v>
      </c>
      <c r="N282" s="167" t="s">
        <v>1273</v>
      </c>
      <c r="O282" s="168"/>
      <c r="P282" s="168"/>
      <c r="Q282" s="168"/>
      <c r="R282" s="168"/>
      <c r="S282" s="268">
        <v>42802</v>
      </c>
      <c r="T282" s="185">
        <v>2705.88</v>
      </c>
      <c r="U282" s="185" t="s">
        <v>258</v>
      </c>
      <c r="V282" s="185">
        <v>2775.74</v>
      </c>
      <c r="W282" s="185">
        <v>0</v>
      </c>
      <c r="X282" s="312" t="s">
        <v>35</v>
      </c>
      <c r="Y282" s="313"/>
      <c r="Z282" s="292">
        <v>2775.74</v>
      </c>
      <c r="AA282" s="168" t="s">
        <v>41</v>
      </c>
      <c r="AB282" s="166"/>
    </row>
    <row r="283" spans="1:28" ht="15.75" customHeight="1" x14ac:dyDescent="0.25">
      <c r="A283" s="165">
        <v>42782</v>
      </c>
      <c r="B283" s="267"/>
      <c r="C283" s="168" t="s">
        <v>1302</v>
      </c>
      <c r="D283" s="168" t="s">
        <v>476</v>
      </c>
      <c r="E283" s="168" t="s">
        <v>477</v>
      </c>
      <c r="F283" s="168"/>
      <c r="G283" s="168" t="s">
        <v>247</v>
      </c>
      <c r="H283" s="168" t="s">
        <v>1303</v>
      </c>
      <c r="I283" s="165">
        <v>42849</v>
      </c>
      <c r="J283" s="168" t="s">
        <v>30</v>
      </c>
      <c r="K283" s="168"/>
      <c r="L283" s="168"/>
      <c r="M283" s="168" t="s">
        <v>192</v>
      </c>
      <c r="N283" s="168" t="s">
        <v>1304</v>
      </c>
      <c r="O283" s="168" t="s">
        <v>192</v>
      </c>
      <c r="P283" s="168" t="s">
        <v>1305</v>
      </c>
      <c r="Q283" s="168"/>
      <c r="R283" s="168"/>
      <c r="S283" s="268">
        <v>42824</v>
      </c>
      <c r="T283" s="185">
        <v>2689</v>
      </c>
      <c r="U283" s="185" t="s">
        <v>258</v>
      </c>
      <c r="V283" s="185">
        <v>2598.6999999999998</v>
      </c>
      <c r="W283" s="185">
        <v>0</v>
      </c>
      <c r="X283" s="312" t="s">
        <v>35</v>
      </c>
      <c r="Y283" s="313"/>
      <c r="Z283" s="292">
        <v>2598.6999999999998</v>
      </c>
      <c r="AA283" s="168" t="s">
        <v>41</v>
      </c>
      <c r="AB283" s="166"/>
    </row>
    <row r="284" spans="1:28" ht="15.75" customHeight="1" x14ac:dyDescent="0.25">
      <c r="A284" s="165">
        <v>42783</v>
      </c>
      <c r="B284" s="267"/>
      <c r="C284" s="168" t="s">
        <v>1306</v>
      </c>
      <c r="D284" s="168" t="s">
        <v>476</v>
      </c>
      <c r="E284" s="168" t="s">
        <v>911</v>
      </c>
      <c r="F284" s="168"/>
      <c r="G284" s="168" t="s">
        <v>247</v>
      </c>
      <c r="H284" s="168" t="s">
        <v>1307</v>
      </c>
      <c r="I284" s="165">
        <v>42843</v>
      </c>
      <c r="J284" s="168" t="s">
        <v>30</v>
      </c>
      <c r="K284" s="168" t="s">
        <v>30</v>
      </c>
      <c r="L284" s="168"/>
      <c r="M284" s="168" t="s">
        <v>192</v>
      </c>
      <c r="N284" s="168" t="s">
        <v>1308</v>
      </c>
      <c r="O284" s="168" t="s">
        <v>192</v>
      </c>
      <c r="P284" s="168" t="s">
        <v>1309</v>
      </c>
      <c r="Q284" s="168"/>
      <c r="R284" s="168"/>
      <c r="S284" s="268">
        <v>42824</v>
      </c>
      <c r="T284" s="166">
        <v>1621</v>
      </c>
      <c r="U284" s="166" t="s">
        <v>258</v>
      </c>
      <c r="V284" s="166">
        <v>1566.56</v>
      </c>
      <c r="W284" s="185">
        <v>0</v>
      </c>
      <c r="X284" s="312" t="s">
        <v>35</v>
      </c>
      <c r="Y284" s="313"/>
      <c r="Z284" s="292">
        <v>1566.56</v>
      </c>
      <c r="AA284" s="168" t="s">
        <v>41</v>
      </c>
      <c r="AB284" s="166"/>
    </row>
    <row r="285" spans="1:28" ht="15.75" customHeight="1" x14ac:dyDescent="0.25">
      <c r="A285" s="165">
        <v>42684</v>
      </c>
      <c r="B285" s="267"/>
      <c r="C285" s="168" t="s">
        <v>1310</v>
      </c>
      <c r="D285" s="168" t="s">
        <v>1311</v>
      </c>
      <c r="E285" s="168" t="s">
        <v>1109</v>
      </c>
      <c r="F285" s="168"/>
      <c r="G285" s="168" t="s">
        <v>247</v>
      </c>
      <c r="H285" s="168" t="s">
        <v>1312</v>
      </c>
      <c r="I285" s="165">
        <v>42765</v>
      </c>
      <c r="J285" s="168" t="s">
        <v>30</v>
      </c>
      <c r="K285" s="168" t="s">
        <v>30</v>
      </c>
      <c r="L285" s="168" t="s">
        <v>30</v>
      </c>
      <c r="M285" s="168" t="s">
        <v>32</v>
      </c>
      <c r="N285" s="168" t="s">
        <v>1313</v>
      </c>
      <c r="O285" s="168" t="s">
        <v>32</v>
      </c>
      <c r="P285" s="168" t="s">
        <v>1314</v>
      </c>
      <c r="Q285" s="168" t="s">
        <v>32</v>
      </c>
      <c r="R285" s="168" t="s">
        <v>1315</v>
      </c>
      <c r="S285" s="268">
        <v>42795</v>
      </c>
      <c r="T285" s="185">
        <v>1764</v>
      </c>
      <c r="U285" s="166" t="s">
        <v>38</v>
      </c>
      <c r="V285" s="185">
        <v>2116.8000000000002</v>
      </c>
      <c r="W285" s="185">
        <v>0</v>
      </c>
      <c r="X285" s="312" t="s">
        <v>35</v>
      </c>
      <c r="Y285" s="313"/>
      <c r="Z285" s="292">
        <v>2116.8000000000002</v>
      </c>
      <c r="AA285" s="168" t="s">
        <v>1384</v>
      </c>
      <c r="AB285" s="166"/>
    </row>
    <row r="286" spans="1:28" ht="15.75" customHeight="1" x14ac:dyDescent="0.25">
      <c r="A286" s="165">
        <v>42781</v>
      </c>
      <c r="B286" s="267"/>
      <c r="C286" s="311" t="s">
        <v>1404</v>
      </c>
      <c r="D286" s="168" t="s">
        <v>1168</v>
      </c>
      <c r="E286" s="168" t="s">
        <v>1316</v>
      </c>
      <c r="F286" s="168"/>
      <c r="G286" s="168" t="s">
        <v>263</v>
      </c>
      <c r="H286" s="168" t="s">
        <v>1317</v>
      </c>
      <c r="I286" s="212">
        <v>42819</v>
      </c>
      <c r="J286" s="168" t="s">
        <v>30</v>
      </c>
      <c r="K286" s="168"/>
      <c r="L286" s="168"/>
      <c r="M286" s="168" t="s">
        <v>1318</v>
      </c>
      <c r="N286" s="167" t="s">
        <v>1319</v>
      </c>
      <c r="O286" s="168"/>
      <c r="P286" s="168"/>
      <c r="Q286" s="168"/>
      <c r="R286" s="168"/>
      <c r="S286" s="268">
        <v>42816</v>
      </c>
      <c r="T286" s="185">
        <v>1214.5</v>
      </c>
      <c r="U286" s="185" t="s">
        <v>38</v>
      </c>
      <c r="V286" s="185">
        <v>1457.4</v>
      </c>
      <c r="W286" s="185">
        <v>0</v>
      </c>
      <c r="X286" s="312" t="s">
        <v>154</v>
      </c>
      <c r="Y286" s="313"/>
      <c r="Z286" s="292">
        <v>1457.4</v>
      </c>
      <c r="AA286" s="168" t="s">
        <v>41</v>
      </c>
      <c r="AB286" s="166"/>
    </row>
    <row r="287" spans="1:28" ht="15.75" customHeight="1" x14ac:dyDescent="0.25">
      <c r="A287" s="165">
        <v>42781</v>
      </c>
      <c r="B287" s="275"/>
      <c r="C287" s="167" t="s">
        <v>1320</v>
      </c>
      <c r="D287" s="168" t="s">
        <v>1321</v>
      </c>
      <c r="E287" s="168" t="s">
        <v>452</v>
      </c>
      <c r="F287" s="191"/>
      <c r="G287" s="191" t="s">
        <v>247</v>
      </c>
      <c r="H287" s="168" t="s">
        <v>1322</v>
      </c>
      <c r="I287" s="193">
        <v>42805</v>
      </c>
      <c r="J287" s="191" t="s">
        <v>30</v>
      </c>
      <c r="K287" s="191" t="s">
        <v>30</v>
      </c>
      <c r="L287" s="191"/>
      <c r="M287" s="191" t="s">
        <v>32</v>
      </c>
      <c r="N287" s="167" t="s">
        <v>756</v>
      </c>
      <c r="O287" s="191" t="s">
        <v>32</v>
      </c>
      <c r="P287" s="167" t="s">
        <v>625</v>
      </c>
      <c r="Q287" s="191"/>
      <c r="R287" s="166"/>
      <c r="S287" s="276">
        <v>42793</v>
      </c>
      <c r="T287" s="201">
        <v>1875</v>
      </c>
      <c r="U287" s="277" t="s">
        <v>38</v>
      </c>
      <c r="V287" s="201">
        <v>2250</v>
      </c>
      <c r="W287" s="201">
        <v>0</v>
      </c>
      <c r="X287" s="312" t="s">
        <v>151</v>
      </c>
      <c r="Y287" s="313"/>
      <c r="Z287" s="294">
        <v>2250</v>
      </c>
      <c r="AA287" s="191" t="s">
        <v>41</v>
      </c>
      <c r="AB287" s="166"/>
    </row>
    <row r="288" spans="1:28" ht="15.75" customHeight="1" x14ac:dyDescent="0.25">
      <c r="A288" s="165">
        <v>42788</v>
      </c>
      <c r="B288" s="267"/>
      <c r="C288" s="168" t="s">
        <v>1323</v>
      </c>
      <c r="D288" s="168" t="s">
        <v>993</v>
      </c>
      <c r="E288" s="168" t="s">
        <v>1324</v>
      </c>
      <c r="F288" s="168"/>
      <c r="G288" s="168" t="s">
        <v>247</v>
      </c>
      <c r="H288" s="168" t="s">
        <v>1325</v>
      </c>
      <c r="I288" s="165">
        <v>42802</v>
      </c>
      <c r="J288" s="168" t="s">
        <v>30</v>
      </c>
      <c r="K288" s="168"/>
      <c r="L288" s="168"/>
      <c r="M288" s="168" t="s">
        <v>190</v>
      </c>
      <c r="N288" s="168" t="s">
        <v>1326</v>
      </c>
      <c r="O288" s="168"/>
      <c r="P288" s="168"/>
      <c r="Q288" s="168"/>
      <c r="R288" s="168"/>
      <c r="S288" s="268">
        <v>42823</v>
      </c>
      <c r="T288" s="185">
        <v>447</v>
      </c>
      <c r="U288" s="166" t="s">
        <v>38</v>
      </c>
      <c r="V288" s="185">
        <v>536.4</v>
      </c>
      <c r="W288" s="185">
        <v>0</v>
      </c>
      <c r="X288" s="312" t="s">
        <v>160</v>
      </c>
      <c r="Y288" s="313"/>
      <c r="Z288" s="292">
        <v>536.4</v>
      </c>
      <c r="AA288" s="168" t="s">
        <v>41</v>
      </c>
      <c r="AB288" s="166"/>
    </row>
    <row r="289" spans="1:28" ht="15.75" customHeight="1" x14ac:dyDescent="0.25">
      <c r="A289" s="165">
        <v>42789</v>
      </c>
      <c r="B289" s="267"/>
      <c r="C289" s="168" t="s">
        <v>1327</v>
      </c>
      <c r="D289" s="168" t="s">
        <v>1328</v>
      </c>
      <c r="E289" s="168" t="s">
        <v>1329</v>
      </c>
      <c r="F289" s="168"/>
      <c r="G289" s="168" t="s">
        <v>247</v>
      </c>
      <c r="H289" s="168" t="s">
        <v>1330</v>
      </c>
      <c r="I289" s="165">
        <v>42805</v>
      </c>
      <c r="J289" s="168" t="s">
        <v>30</v>
      </c>
      <c r="K289" s="168"/>
      <c r="L289" s="168"/>
      <c r="M289" s="168" t="s">
        <v>192</v>
      </c>
      <c r="N289" s="287" t="s">
        <v>1331</v>
      </c>
      <c r="O289" s="168"/>
      <c r="P289" s="287"/>
      <c r="Q289" s="168"/>
      <c r="R289" s="168"/>
      <c r="S289" s="268">
        <v>42816</v>
      </c>
      <c r="T289" s="185">
        <v>1200</v>
      </c>
      <c r="U289" s="166" t="s">
        <v>34</v>
      </c>
      <c r="V289" s="185">
        <v>1222.31</v>
      </c>
      <c r="W289" s="185">
        <v>0</v>
      </c>
      <c r="X289" s="312" t="s">
        <v>35</v>
      </c>
      <c r="Y289" s="313"/>
      <c r="Z289" s="292">
        <v>1222.31</v>
      </c>
      <c r="AA289" s="168" t="s">
        <v>41</v>
      </c>
      <c r="AB289" s="166"/>
    </row>
    <row r="290" spans="1:28" ht="15.75" customHeight="1" x14ac:dyDescent="0.25">
      <c r="A290" s="165">
        <v>42793</v>
      </c>
      <c r="B290" s="267"/>
      <c r="C290" s="168" t="s">
        <v>1332</v>
      </c>
      <c r="D290" s="168" t="s">
        <v>726</v>
      </c>
      <c r="E290" s="168" t="s">
        <v>440</v>
      </c>
      <c r="F290" s="168"/>
      <c r="G290" s="168" t="s">
        <v>247</v>
      </c>
      <c r="H290" s="168" t="s">
        <v>1333</v>
      </c>
      <c r="I290" s="165">
        <v>42793</v>
      </c>
      <c r="J290" s="168" t="s">
        <v>30</v>
      </c>
      <c r="K290" s="168" t="s">
        <v>30</v>
      </c>
      <c r="L290" s="168"/>
      <c r="M290" s="168" t="s">
        <v>192</v>
      </c>
      <c r="N290" s="167" t="s">
        <v>1334</v>
      </c>
      <c r="O290" s="168" t="s">
        <v>192</v>
      </c>
      <c r="P290" s="167" t="s">
        <v>1335</v>
      </c>
      <c r="Q290" s="168"/>
      <c r="R290" s="168"/>
      <c r="S290" s="268">
        <v>42823</v>
      </c>
      <c r="T290" s="185">
        <v>1360</v>
      </c>
      <c r="U290" s="166" t="s">
        <v>38</v>
      </c>
      <c r="V290" s="185">
        <v>1632</v>
      </c>
      <c r="W290" s="185">
        <v>0</v>
      </c>
      <c r="X290" s="312" t="s">
        <v>150</v>
      </c>
      <c r="Y290" s="313"/>
      <c r="Z290" s="292">
        <v>1632</v>
      </c>
      <c r="AA290" s="168" t="s">
        <v>41</v>
      </c>
      <c r="AB290" s="166"/>
    </row>
    <row r="291" spans="1:28" ht="15.75" customHeight="1" x14ac:dyDescent="0.25">
      <c r="A291" s="165">
        <v>42794</v>
      </c>
      <c r="B291" s="267"/>
      <c r="C291" s="168" t="s">
        <v>1336</v>
      </c>
      <c r="D291" s="168" t="s">
        <v>1321</v>
      </c>
      <c r="E291" s="168" t="s">
        <v>754</v>
      </c>
      <c r="F291" s="168"/>
      <c r="G291" s="168" t="s">
        <v>247</v>
      </c>
      <c r="H291" s="168" t="s">
        <v>1405</v>
      </c>
      <c r="I291" s="165">
        <v>42853</v>
      </c>
      <c r="J291" s="168" t="s">
        <v>30</v>
      </c>
      <c r="K291" s="168" t="s">
        <v>30</v>
      </c>
      <c r="L291" s="168" t="s">
        <v>30</v>
      </c>
      <c r="M291" s="168" t="s">
        <v>32</v>
      </c>
      <c r="N291" s="167" t="s">
        <v>1102</v>
      </c>
      <c r="O291" s="168" t="s">
        <v>183</v>
      </c>
      <c r="P291" s="167" t="s">
        <v>1182</v>
      </c>
      <c r="Q291" s="168" t="s">
        <v>32</v>
      </c>
      <c r="R291" s="167" t="s">
        <v>1337</v>
      </c>
      <c r="S291" s="268">
        <v>42821</v>
      </c>
      <c r="T291" s="166">
        <v>1875</v>
      </c>
      <c r="U291" s="166" t="s">
        <v>38</v>
      </c>
      <c r="V291" s="166">
        <v>2250</v>
      </c>
      <c r="W291" s="166">
        <v>0</v>
      </c>
      <c r="X291" s="312" t="s">
        <v>151</v>
      </c>
      <c r="Y291" s="313"/>
      <c r="Z291" s="292">
        <v>2250</v>
      </c>
      <c r="AA291" s="168" t="s">
        <v>41</v>
      </c>
      <c r="AB291" s="166"/>
    </row>
    <row r="292" spans="1:28" ht="15.75" customHeight="1" x14ac:dyDescent="0.25">
      <c r="A292" s="165">
        <v>42767</v>
      </c>
      <c r="B292" s="267"/>
      <c r="C292" s="311" t="s">
        <v>1338</v>
      </c>
      <c r="D292" s="168" t="s">
        <v>1291</v>
      </c>
      <c r="E292" s="168" t="s">
        <v>1292</v>
      </c>
      <c r="F292" s="168"/>
      <c r="G292" s="168" t="s">
        <v>247</v>
      </c>
      <c r="H292" s="168" t="s">
        <v>1339</v>
      </c>
      <c r="I292" s="165">
        <v>42795</v>
      </c>
      <c r="J292" s="168" t="s">
        <v>30</v>
      </c>
      <c r="K292" s="168" t="s">
        <v>30</v>
      </c>
      <c r="L292" s="168"/>
      <c r="M292" s="168" t="s">
        <v>192</v>
      </c>
      <c r="N292" s="167" t="s">
        <v>329</v>
      </c>
      <c r="O292" s="168" t="s">
        <v>188</v>
      </c>
      <c r="P292" s="167" t="s">
        <v>330</v>
      </c>
      <c r="Q292" s="168"/>
      <c r="R292" s="168"/>
      <c r="S292" s="268">
        <v>42825</v>
      </c>
      <c r="T292" s="185">
        <v>2200</v>
      </c>
      <c r="U292" s="185" t="s">
        <v>258</v>
      </c>
      <c r="V292" s="185">
        <v>2126.12</v>
      </c>
      <c r="W292" s="185">
        <v>0</v>
      </c>
      <c r="X292" s="312" t="s">
        <v>35</v>
      </c>
      <c r="Y292" s="313"/>
      <c r="Z292" s="292">
        <v>2138.62</v>
      </c>
      <c r="AA292" s="168" t="s">
        <v>41</v>
      </c>
      <c r="AB292" s="166" t="s">
        <v>1382</v>
      </c>
    </row>
    <row r="293" spans="1:28" ht="15.75" customHeight="1" x14ac:dyDescent="0.25">
      <c r="A293" s="165">
        <v>42796</v>
      </c>
      <c r="B293" s="267"/>
      <c r="C293" s="168" t="s">
        <v>1340</v>
      </c>
      <c r="D293" s="168" t="s">
        <v>251</v>
      </c>
      <c r="E293" s="168" t="s">
        <v>1341</v>
      </c>
      <c r="F293" s="168"/>
      <c r="G293" s="168" t="s">
        <v>247</v>
      </c>
      <c r="H293" s="168" t="s">
        <v>1342</v>
      </c>
      <c r="I293" s="165">
        <v>42863</v>
      </c>
      <c r="J293" s="168" t="s">
        <v>30</v>
      </c>
      <c r="K293" s="168"/>
      <c r="L293" s="168"/>
      <c r="M293" s="168" t="s">
        <v>192</v>
      </c>
      <c r="N293" s="168" t="s">
        <v>1343</v>
      </c>
      <c r="O293" s="168"/>
      <c r="P293" s="168"/>
      <c r="Q293" s="168"/>
      <c r="R293" s="168"/>
      <c r="S293" s="268">
        <v>42807</v>
      </c>
      <c r="T293" s="166">
        <v>1749.75</v>
      </c>
      <c r="U293" s="166" t="s">
        <v>38</v>
      </c>
      <c r="V293" s="185">
        <v>2099.6999999999998</v>
      </c>
      <c r="W293" s="185">
        <v>0</v>
      </c>
      <c r="X293" s="312" t="s">
        <v>151</v>
      </c>
      <c r="Y293" s="313"/>
      <c r="Z293" s="292">
        <v>2099.6999999999998</v>
      </c>
      <c r="AA293" s="168" t="s">
        <v>41</v>
      </c>
      <c r="AB293" s="166"/>
    </row>
    <row r="294" spans="1:28" ht="15.75" customHeight="1" x14ac:dyDescent="0.25">
      <c r="A294" s="165">
        <v>42797</v>
      </c>
      <c r="B294" s="267"/>
      <c r="C294" s="168" t="s">
        <v>1402</v>
      </c>
      <c r="D294" s="168" t="s">
        <v>456</v>
      </c>
      <c r="E294" s="168" t="s">
        <v>1344</v>
      </c>
      <c r="F294" s="168"/>
      <c r="G294" s="168" t="s">
        <v>263</v>
      </c>
      <c r="H294" s="168" t="s">
        <v>1345</v>
      </c>
      <c r="I294" s="165">
        <v>42828</v>
      </c>
      <c r="J294" s="168" t="s">
        <v>30</v>
      </c>
      <c r="K294" s="168"/>
      <c r="L294" s="168"/>
      <c r="M294" s="168" t="s">
        <v>188</v>
      </c>
      <c r="N294" s="168" t="s">
        <v>1346</v>
      </c>
      <c r="O294" s="168"/>
      <c r="P294" s="168"/>
      <c r="Q294" s="168"/>
      <c r="R294" s="168"/>
      <c r="S294" s="268">
        <v>42823</v>
      </c>
      <c r="T294" s="185">
        <v>1420</v>
      </c>
      <c r="U294" s="185" t="s">
        <v>38</v>
      </c>
      <c r="V294" s="185">
        <v>1704</v>
      </c>
      <c r="W294" s="185">
        <v>0</v>
      </c>
      <c r="X294" s="312" t="s">
        <v>154</v>
      </c>
      <c r="Y294" s="313"/>
      <c r="Z294" s="292">
        <v>1704</v>
      </c>
      <c r="AA294" s="168" t="s">
        <v>41</v>
      </c>
      <c r="AB294" s="166"/>
    </row>
    <row r="295" spans="1:28" ht="15.75" customHeight="1" x14ac:dyDescent="0.25">
      <c r="A295" s="165">
        <v>42801</v>
      </c>
      <c r="B295" s="267"/>
      <c r="C295" s="311" t="s">
        <v>1347</v>
      </c>
      <c r="D295" s="168" t="s">
        <v>1311</v>
      </c>
      <c r="E295" s="168" t="s">
        <v>609</v>
      </c>
      <c r="F295" s="168"/>
      <c r="G295" s="168" t="s">
        <v>263</v>
      </c>
      <c r="H295" s="168" t="s">
        <v>1348</v>
      </c>
      <c r="I295" s="165">
        <v>42828</v>
      </c>
      <c r="J295" s="168" t="s">
        <v>30</v>
      </c>
      <c r="K295" s="168"/>
      <c r="L295" s="168"/>
      <c r="M295" s="168" t="s">
        <v>194</v>
      </c>
      <c r="N295" s="167" t="s">
        <v>1349</v>
      </c>
      <c r="O295" s="168"/>
      <c r="P295" s="287"/>
      <c r="Q295" s="168"/>
      <c r="R295" s="168"/>
      <c r="S295" s="268">
        <v>42823</v>
      </c>
      <c r="T295" s="185">
        <v>1332</v>
      </c>
      <c r="U295" s="185" t="s">
        <v>38</v>
      </c>
      <c r="V295" s="185">
        <v>1332</v>
      </c>
      <c r="W295" s="166">
        <v>0</v>
      </c>
      <c r="X295" s="312" t="s">
        <v>35</v>
      </c>
      <c r="Y295" s="313"/>
      <c r="Z295" s="292">
        <v>1332</v>
      </c>
      <c r="AA295" s="168" t="s">
        <v>41</v>
      </c>
      <c r="AB295" s="166"/>
    </row>
    <row r="296" spans="1:28" ht="15.75" customHeight="1" x14ac:dyDescent="0.25">
      <c r="A296" s="165">
        <v>42802</v>
      </c>
      <c r="B296" s="267"/>
      <c r="C296" s="311" t="s">
        <v>1350</v>
      </c>
      <c r="D296" s="168" t="s">
        <v>657</v>
      </c>
      <c r="E296" s="168" t="s">
        <v>658</v>
      </c>
      <c r="F296" s="168"/>
      <c r="G296" s="168" t="s">
        <v>247</v>
      </c>
      <c r="H296" s="168" t="s">
        <v>1351</v>
      </c>
      <c r="I296" s="165">
        <v>42828</v>
      </c>
      <c r="J296" s="168" t="s">
        <v>30</v>
      </c>
      <c r="K296" s="168"/>
      <c r="L296" s="168"/>
      <c r="M296" s="168" t="s">
        <v>192</v>
      </c>
      <c r="N296" s="167" t="s">
        <v>1343</v>
      </c>
      <c r="O296" s="168"/>
      <c r="P296" s="168"/>
      <c r="Q296" s="168"/>
      <c r="R296" s="168"/>
      <c r="S296" s="268">
        <v>42810</v>
      </c>
      <c r="T296" s="185">
        <v>1939</v>
      </c>
      <c r="U296" s="185" t="s">
        <v>258</v>
      </c>
      <c r="V296" s="185">
        <v>1873.88</v>
      </c>
      <c r="W296" s="185">
        <v>0</v>
      </c>
      <c r="X296" s="312" t="s">
        <v>35</v>
      </c>
      <c r="Y296" s="313"/>
      <c r="Z296" s="292">
        <v>1873.88</v>
      </c>
      <c r="AA296" s="168" t="s">
        <v>41</v>
      </c>
      <c r="AB296" s="166"/>
    </row>
    <row r="297" spans="1:28" ht="15.75" customHeight="1" x14ac:dyDescent="0.25">
      <c r="A297" s="165">
        <v>42804</v>
      </c>
      <c r="B297" s="267"/>
      <c r="C297" s="266" t="s">
        <v>1352</v>
      </c>
      <c r="D297" s="168" t="s">
        <v>285</v>
      </c>
      <c r="E297" s="168" t="s">
        <v>1353</v>
      </c>
      <c r="F297" s="168"/>
      <c r="G297" s="168" t="s">
        <v>247</v>
      </c>
      <c r="H297" s="191" t="s">
        <v>1354</v>
      </c>
      <c r="I297" s="165">
        <v>42805</v>
      </c>
      <c r="J297" s="168" t="s">
        <v>30</v>
      </c>
      <c r="K297" s="168" t="s">
        <v>30</v>
      </c>
      <c r="L297" s="168" t="s">
        <v>30</v>
      </c>
      <c r="M297" s="168" t="s">
        <v>192</v>
      </c>
      <c r="N297" s="287" t="s">
        <v>1355</v>
      </c>
      <c r="O297" s="168" t="s">
        <v>192</v>
      </c>
      <c r="P297" s="287" t="s">
        <v>695</v>
      </c>
      <c r="Q297" s="168" t="s">
        <v>192</v>
      </c>
      <c r="R297" s="168" t="s">
        <v>1356</v>
      </c>
      <c r="S297" s="268">
        <v>42823</v>
      </c>
      <c r="T297" s="185">
        <v>2780.88</v>
      </c>
      <c r="U297" s="185" t="s">
        <v>34</v>
      </c>
      <c r="V297" s="185">
        <v>2832.57</v>
      </c>
      <c r="W297" s="185">
        <v>0</v>
      </c>
      <c r="X297" s="312" t="s">
        <v>35</v>
      </c>
      <c r="Y297" s="313"/>
      <c r="Z297" s="292">
        <v>2832.57</v>
      </c>
      <c r="AA297" s="168" t="s">
        <v>41</v>
      </c>
      <c r="AB297" s="166"/>
    </row>
    <row r="298" spans="1:28" ht="15.75" customHeight="1" x14ac:dyDescent="0.25">
      <c r="A298" s="165">
        <v>42797</v>
      </c>
      <c r="B298" s="267"/>
      <c r="C298" s="266" t="s">
        <v>1357</v>
      </c>
      <c r="D298" s="181" t="s">
        <v>285</v>
      </c>
      <c r="E298" s="168" t="s">
        <v>1358</v>
      </c>
      <c r="F298" s="168"/>
      <c r="G298" s="168" t="s">
        <v>247</v>
      </c>
      <c r="H298" s="191" t="s">
        <v>1359</v>
      </c>
      <c r="I298" s="165">
        <v>42800</v>
      </c>
      <c r="J298" s="168" t="s">
        <v>30</v>
      </c>
      <c r="K298" s="168" t="s">
        <v>30</v>
      </c>
      <c r="L298" s="168"/>
      <c r="M298" s="168" t="s">
        <v>192</v>
      </c>
      <c r="N298" s="167" t="s">
        <v>1360</v>
      </c>
      <c r="O298" s="168" t="s">
        <v>192</v>
      </c>
      <c r="P298" s="287" t="s">
        <v>1361</v>
      </c>
      <c r="Q298" s="168"/>
      <c r="R298" s="287"/>
      <c r="S298" s="268">
        <v>42823</v>
      </c>
      <c r="T298" s="185">
        <v>2736.03</v>
      </c>
      <c r="U298" s="185" t="s">
        <v>34</v>
      </c>
      <c r="V298" s="185">
        <v>2786.89</v>
      </c>
      <c r="W298" s="185">
        <v>0</v>
      </c>
      <c r="X298" s="312" t="s">
        <v>35</v>
      </c>
      <c r="Y298" s="313"/>
      <c r="Z298" s="292">
        <v>2786.89</v>
      </c>
      <c r="AA298" s="168" t="s">
        <v>41</v>
      </c>
      <c r="AB298" s="166"/>
    </row>
    <row r="299" spans="1:28" ht="15.75" customHeight="1" x14ac:dyDescent="0.25">
      <c r="A299" s="165">
        <v>42807</v>
      </c>
      <c r="B299" s="267"/>
      <c r="C299" s="266" t="s">
        <v>1362</v>
      </c>
      <c r="D299" s="168" t="s">
        <v>367</v>
      </c>
      <c r="E299" s="168" t="s">
        <v>1363</v>
      </c>
      <c r="F299" s="168"/>
      <c r="G299" s="168" t="s">
        <v>247</v>
      </c>
      <c r="H299" s="191" t="s">
        <v>1364</v>
      </c>
      <c r="I299" s="165">
        <v>42802</v>
      </c>
      <c r="J299" s="168" t="s">
        <v>30</v>
      </c>
      <c r="K299" s="168" t="s">
        <v>30</v>
      </c>
      <c r="L299" s="168" t="s">
        <v>162</v>
      </c>
      <c r="M299" s="168" t="s">
        <v>194</v>
      </c>
      <c r="N299" s="167" t="s">
        <v>1365</v>
      </c>
      <c r="O299" s="287" t="s">
        <v>192</v>
      </c>
      <c r="P299" s="167" t="s">
        <v>370</v>
      </c>
      <c r="Q299" s="168" t="s">
        <v>165</v>
      </c>
      <c r="R299" s="167" t="s">
        <v>1366</v>
      </c>
      <c r="S299" s="268">
        <v>42818</v>
      </c>
      <c r="T299" s="185">
        <v>2000</v>
      </c>
      <c r="U299" s="185" t="s">
        <v>34</v>
      </c>
      <c r="V299" s="185">
        <v>1932.83</v>
      </c>
      <c r="W299" s="185">
        <v>0</v>
      </c>
      <c r="X299" s="312" t="s">
        <v>149</v>
      </c>
      <c r="Y299" s="313"/>
      <c r="Z299" s="292">
        <v>1932.83</v>
      </c>
      <c r="AA299" s="168" t="s">
        <v>41</v>
      </c>
      <c r="AB299" s="166"/>
    </row>
    <row r="300" spans="1:28" ht="15.75" customHeight="1" x14ac:dyDescent="0.25">
      <c r="A300" s="165">
        <v>42807</v>
      </c>
      <c r="B300" s="267"/>
      <c r="C300" s="167" t="s">
        <v>1367</v>
      </c>
      <c r="D300" s="168" t="s">
        <v>367</v>
      </c>
      <c r="E300" s="168" t="s">
        <v>1206</v>
      </c>
      <c r="F300" s="168"/>
      <c r="G300" s="168" t="s">
        <v>247</v>
      </c>
      <c r="H300" s="191" t="s">
        <v>1368</v>
      </c>
      <c r="I300" s="165">
        <v>42807</v>
      </c>
      <c r="J300" s="168" t="s">
        <v>30</v>
      </c>
      <c r="K300" s="168"/>
      <c r="L300" s="168"/>
      <c r="M300" s="168" t="s">
        <v>192</v>
      </c>
      <c r="N300" s="168" t="s">
        <v>1369</v>
      </c>
      <c r="O300" s="168"/>
      <c r="P300" s="168"/>
      <c r="Q300" s="168"/>
      <c r="R300" s="168"/>
      <c r="S300" s="268">
        <v>42818</v>
      </c>
      <c r="T300" s="185">
        <v>1500</v>
      </c>
      <c r="U300" s="166" t="s">
        <v>258</v>
      </c>
      <c r="V300" s="185">
        <v>1449.63</v>
      </c>
      <c r="W300" s="166">
        <v>0</v>
      </c>
      <c r="X300" s="312" t="s">
        <v>149</v>
      </c>
      <c r="Y300" s="313"/>
      <c r="Z300" s="292">
        <v>1462.13</v>
      </c>
      <c r="AA300" s="168" t="s">
        <v>42</v>
      </c>
      <c r="AB300" s="166" t="s">
        <v>1386</v>
      </c>
    </row>
    <row r="301" spans="1:28" ht="15.75" customHeight="1" x14ac:dyDescent="0.25">
      <c r="A301" s="165">
        <v>42808</v>
      </c>
      <c r="B301" s="267"/>
      <c r="C301" s="167" t="s">
        <v>1370</v>
      </c>
      <c r="D301" s="168" t="s">
        <v>285</v>
      </c>
      <c r="E301" s="168" t="s">
        <v>935</v>
      </c>
      <c r="F301" s="168"/>
      <c r="G301" s="168" t="s">
        <v>247</v>
      </c>
      <c r="H301" s="191" t="s">
        <v>1371</v>
      </c>
      <c r="I301" s="165">
        <v>42814</v>
      </c>
      <c r="J301" s="168" t="s">
        <v>30</v>
      </c>
      <c r="K301" s="168" t="s">
        <v>30</v>
      </c>
      <c r="L301" s="168" t="s">
        <v>30</v>
      </c>
      <c r="M301" s="168" t="s">
        <v>192</v>
      </c>
      <c r="N301" s="167" t="s">
        <v>442</v>
      </c>
      <c r="O301" s="168" t="s">
        <v>192</v>
      </c>
      <c r="P301" s="167" t="s">
        <v>1372</v>
      </c>
      <c r="Q301" s="168" t="s">
        <v>192</v>
      </c>
      <c r="R301" s="167" t="s">
        <v>1373</v>
      </c>
      <c r="S301" s="268">
        <v>42816</v>
      </c>
      <c r="T301" s="166">
        <v>2332.35</v>
      </c>
      <c r="U301" s="166" t="s">
        <v>34</v>
      </c>
      <c r="V301" s="166">
        <v>2375.71</v>
      </c>
      <c r="W301" s="166">
        <v>0</v>
      </c>
      <c r="X301" s="312" t="s">
        <v>35</v>
      </c>
      <c r="Y301" s="313"/>
      <c r="Z301" s="292">
        <v>2375.71</v>
      </c>
      <c r="AA301" s="168" t="s">
        <v>41</v>
      </c>
      <c r="AB301" s="166"/>
    </row>
    <row r="302" spans="1:28" ht="15.75" customHeight="1" x14ac:dyDescent="0.25">
      <c r="A302" s="165">
        <v>42652</v>
      </c>
      <c r="B302" s="267"/>
      <c r="C302" s="266" t="s">
        <v>1374</v>
      </c>
      <c r="D302" s="168" t="s">
        <v>1375</v>
      </c>
      <c r="E302" s="168" t="s">
        <v>446</v>
      </c>
      <c r="F302" s="168"/>
      <c r="G302" s="168" t="s">
        <v>263</v>
      </c>
      <c r="H302" s="266" t="s">
        <v>1376</v>
      </c>
      <c r="I302" s="165">
        <v>42737</v>
      </c>
      <c r="J302" s="168" t="s">
        <v>30</v>
      </c>
      <c r="K302" s="168"/>
      <c r="L302" s="168"/>
      <c r="M302" s="168" t="s">
        <v>32</v>
      </c>
      <c r="N302" s="167" t="s">
        <v>1377</v>
      </c>
      <c r="O302" s="168"/>
      <c r="P302" s="168"/>
      <c r="Q302" s="168"/>
      <c r="R302" s="168"/>
      <c r="S302" s="268">
        <v>42816</v>
      </c>
      <c r="T302" s="166">
        <v>2250</v>
      </c>
      <c r="U302" s="166" t="s">
        <v>34</v>
      </c>
      <c r="V302" s="166">
        <v>2291.83</v>
      </c>
      <c r="W302" s="166">
        <v>0</v>
      </c>
      <c r="X302" s="312" t="s">
        <v>35</v>
      </c>
      <c r="Y302" s="313"/>
      <c r="Z302" s="292">
        <v>2291.83</v>
      </c>
      <c r="AA302" s="168" t="s">
        <v>41</v>
      </c>
      <c r="AB302" s="166"/>
    </row>
    <row r="303" spans="1:28" ht="15.75" customHeight="1" x14ac:dyDescent="0.25">
      <c r="A303" s="165">
        <v>42795</v>
      </c>
      <c r="B303" s="267"/>
      <c r="C303" s="366" t="s">
        <v>1392</v>
      </c>
      <c r="D303" s="168" t="s">
        <v>1378</v>
      </c>
      <c r="E303" s="168" t="s">
        <v>1379</v>
      </c>
      <c r="F303" s="168"/>
      <c r="G303" s="168" t="s">
        <v>263</v>
      </c>
      <c r="H303" s="168" t="s">
        <v>1380</v>
      </c>
      <c r="I303" s="165">
        <v>42818</v>
      </c>
      <c r="J303" s="168" t="s">
        <v>30</v>
      </c>
      <c r="K303" s="168"/>
      <c r="L303" s="168"/>
      <c r="M303" s="168" t="s">
        <v>32</v>
      </c>
      <c r="N303" s="319" t="s">
        <v>1381</v>
      </c>
      <c r="O303" s="168"/>
      <c r="P303" s="267"/>
      <c r="Q303" s="168"/>
      <c r="R303" s="168"/>
      <c r="S303" s="268">
        <v>42823</v>
      </c>
      <c r="T303" s="185">
        <v>495</v>
      </c>
      <c r="U303" s="185" t="s">
        <v>34</v>
      </c>
      <c r="V303" s="185">
        <v>504.2</v>
      </c>
      <c r="W303" s="185">
        <v>0</v>
      </c>
      <c r="X303" s="312" t="s">
        <v>35</v>
      </c>
      <c r="Y303" s="313"/>
      <c r="Z303" s="292">
        <v>504.2</v>
      </c>
      <c r="AA303" s="168" t="s">
        <v>41</v>
      </c>
      <c r="AB303" s="166"/>
    </row>
    <row r="304" spans="1:28" ht="15.75" customHeight="1" x14ac:dyDescent="0.25">
      <c r="A304" s="165"/>
      <c r="B304" s="267"/>
      <c r="C304" s="167"/>
      <c r="D304" s="168"/>
      <c r="E304" s="168"/>
      <c r="F304" s="168"/>
      <c r="G304" s="168"/>
      <c r="H304" s="168"/>
      <c r="I304" s="165"/>
      <c r="J304" s="168"/>
      <c r="K304" s="168"/>
      <c r="L304" s="168"/>
      <c r="M304" s="287"/>
      <c r="N304" s="321"/>
      <c r="O304" s="168"/>
      <c r="P304" s="267"/>
      <c r="Q304" s="168"/>
      <c r="R304" s="168"/>
      <c r="S304" s="268"/>
      <c r="T304" s="185"/>
      <c r="U304" s="185"/>
      <c r="V304" s="185"/>
      <c r="W304" s="185"/>
      <c r="X304" s="312"/>
      <c r="Y304" s="313"/>
      <c r="Z304" s="295"/>
      <c r="AA304" s="168"/>
      <c r="AB304" s="296"/>
    </row>
  </sheetData>
  <mergeCells count="5">
    <mergeCell ref="D3:G3"/>
    <mergeCell ref="T3:V3"/>
    <mergeCell ref="I1:J2"/>
    <mergeCell ref="K1:L2"/>
    <mergeCell ref="M1:N2"/>
  </mergeCells>
  <dataValidations count="6">
    <dataValidation type="decimal" operator="lessThanOrEqual" allowBlank="1" showInputMessage="1" showErrorMessage="1" errorTitle="Value must be a number" error="Value must be a number.  If unknown, leave blank." sqref="Y5:Y304">
      <formula1>9999999</formula1>
    </dataValidation>
    <dataValidation type="list" sqref="S232 S264">
      <formula1>"Yes,No"</formula1>
    </dataValidation>
    <dataValidation type="list" showErrorMessage="1" sqref="G118:G121 G127:G174 G177:G304 G51:G60">
      <formula1>"Journal Article/Review (Full OA journal),Journal Article/Review (Hybrid journal),Conference Paper/Proceeding/Abstract,Book,Book chapter,Book edited,Unknown,Other"</formula1>
    </dataValidation>
    <dataValidation type="list" sqref="Q166:Q174 Q177:Q304 Q51:Q60 Q118:Q121 M177:M304 M166:M174 M127:M164 M118:M121 M51:M60 O51:O60 O177:O304 O166:O174 O127:O164 O118:O121 Q127:Q164">
      <formula1>"AHRC,BBSRC,EPSRC,ESRC,MRC,NERC,STFC,Arthritis Research UK,Bloodwise,British Heart Foundation,Cancer Research UK,Parkinson’s UK,Wellcome Trust,European Union,The Royal Society,British Academy,The Royal Society of Edinburgh,Other"</formula1>
    </dataValidation>
    <dataValidation type="list" sqref="J51:L60 J118:L121 J127:L164 J166:L174 J177:L304">
      <formula1>"RCUK,COAF,Institutional,Other"</formula1>
    </dataValidation>
    <dataValidation type="list" sqref="AA118:AA121 AA127:AA174 AA177:AA304 AA51:AA60">
      <formula1>"CC BY,CC BY-SA,CC BY-NC,CC BY-ND,CC BY-NC-ND,CC0,Unknown"</formula1>
    </dataValidation>
  </dataValidations>
  <hyperlinks>
    <hyperlink ref="C37" r:id="rId1" display="https://doi.org/10.1038/tp.2016.95"/>
    <hyperlink ref="C12" r:id="rId2" display="https://doi.org/10.1016/j.ecoser.2016.06.012"/>
  </hyperlinks>
  <pageMargins left="0.70866141732283472" right="0.70866141732283472" top="0.74803149606299213" bottom="0.74803149606299213" header="0.31496062992125984" footer="0.31496062992125984"/>
  <pageSetup paperSize="8" fitToWidth="0" orientation="landscape" cellComments="asDisplayed" r:id="rId3"/>
  <colBreaks count="3" manualBreakCount="3">
    <brk id="9" min="2" max="28" man="1"/>
    <brk id="19" min="2" max="28" man="1"/>
    <brk id="28" max="1048575" man="1"/>
  </colBreaks>
  <legacyDrawing r:id="rId4"/>
  <tableParts count="1">
    <tablePart r:id="rId5"/>
  </tableParts>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Non-standard value" error="The value you have entered is not on the list of agreements. This may affect the calculations on the &quot;Discounts, memberships, &amp; pre-payments&quot; sheet.">
          <x14:formula1>
            <xm:f>'Constrained values'!$G$2:$G$17</xm:f>
          </x14:formula1>
          <xm:sqref>X5:X304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4"/>
  <sheetViews>
    <sheetView zoomScale="90" zoomScaleNormal="90" workbookViewId="0">
      <selection activeCell="A19" sqref="A19"/>
    </sheetView>
  </sheetViews>
  <sheetFormatPr defaultColWidth="20.7109375" defaultRowHeight="12.75" x14ac:dyDescent="0.2"/>
  <cols>
    <col min="1" max="1" width="20.7109375" style="109"/>
    <col min="2" max="4" width="20.7109375" style="101"/>
    <col min="5" max="10" width="20.7109375" style="103"/>
    <col min="11" max="11" width="20.7109375" style="102"/>
    <col min="12" max="16384" width="20.7109375" style="104"/>
  </cols>
  <sheetData>
    <row r="1" spans="1:12" ht="156.6" customHeight="1" thickBot="1" x14ac:dyDescent="0.25">
      <c r="A1" s="109" t="s">
        <v>207</v>
      </c>
      <c r="B1" s="115" t="s">
        <v>227</v>
      </c>
      <c r="C1" s="115" t="s">
        <v>228</v>
      </c>
      <c r="D1" s="115" t="s">
        <v>229</v>
      </c>
      <c r="E1" s="114" t="s">
        <v>221</v>
      </c>
      <c r="F1" s="102" t="s">
        <v>222</v>
      </c>
      <c r="G1" s="102" t="s">
        <v>223</v>
      </c>
      <c r="H1" s="102" t="s">
        <v>224</v>
      </c>
      <c r="I1" s="102" t="s">
        <v>216</v>
      </c>
      <c r="J1" s="102" t="s">
        <v>217</v>
      </c>
      <c r="K1" s="102" t="s">
        <v>218</v>
      </c>
    </row>
    <row r="2" spans="1:12" s="106" customFormat="1" ht="39" thickBot="1" x14ac:dyDescent="0.25">
      <c r="A2" s="108" t="s">
        <v>24</v>
      </c>
      <c r="B2" s="140" t="s">
        <v>208</v>
      </c>
      <c r="C2" s="141" t="s">
        <v>209</v>
      </c>
      <c r="D2" s="142" t="s">
        <v>210</v>
      </c>
      <c r="E2" s="108" t="s">
        <v>161</v>
      </c>
      <c r="F2" s="108" t="s">
        <v>204</v>
      </c>
      <c r="G2" s="108" t="s">
        <v>206</v>
      </c>
      <c r="H2" s="108" t="s">
        <v>205</v>
      </c>
      <c r="I2" s="108" t="s">
        <v>211</v>
      </c>
      <c r="J2" s="108" t="s">
        <v>212</v>
      </c>
      <c r="K2" s="108" t="s">
        <v>213</v>
      </c>
      <c r="L2" s="105"/>
    </row>
    <row r="3" spans="1:12" x14ac:dyDescent="0.2">
      <c r="A3" s="110" t="str">
        <f t="array" ref="A3">IFERROR(INDEX(apc[Discounts, memberships &amp; pre-payment agreements], MATCH(0,IF(ISBLANK(apc[Discounts, memberships &amp; pre-payment agreements]),1,COUNTIF($A$2:A2, apc[Discounts, memberships &amp; pre-payment agreements])), 0)),"")</f>
        <v>JiscCollections_Taylor &amp; Francis</v>
      </c>
      <c r="B3" s="143">
        <v>6180.3</v>
      </c>
      <c r="C3" s="144">
        <v>0</v>
      </c>
      <c r="D3" s="145">
        <v>6180.3</v>
      </c>
      <c r="E3" s="118">
        <f>IF($A3="","", COUNTIF(apc[Discounts, memberships &amp; pre-payment agreements], A3))</f>
        <v>10</v>
      </c>
      <c r="F3" s="118">
        <f>IF($A3="","", SUMIF(apc[Discounts, memberships &amp; pre-payment agreements], $A3, apc[APC paid (£) including VAT if charged]))</f>
        <v>5426.9499999999989</v>
      </c>
      <c r="G3" s="118">
        <f>IF($A3="","", SUMIF(apc[Discounts, memberships &amp; pre-payment agreements], $A3, apc[Amount of APC charged to COAF grant (including VAT if charged) in £] ))</f>
        <v>0</v>
      </c>
      <c r="H3" s="118">
        <f>IF($A3="","", SUMIF(apc[Discounts, memberships &amp; pre-payment agreements], $A3, apc[Amount of APC charged to RCUK OA fund (including VAT if charged) in £]))</f>
        <v>5516.3499999999995</v>
      </c>
      <c r="I3" s="119">
        <f t="shared" ref="I3" si="0">IFERROR(C3+G3, "")</f>
        <v>0</v>
      </c>
      <c r="J3" s="119">
        <f>IFERROR(D3+H3, "")</f>
        <v>11696.65</v>
      </c>
      <c r="K3" s="118">
        <f>IFERROR(B3+F3,"")</f>
        <v>11607.25</v>
      </c>
    </row>
    <row r="4" spans="1:12" x14ac:dyDescent="0.2">
      <c r="A4" s="110" t="str">
        <f t="array" ref="A4">IFERROR(INDEX(apc[Discounts, memberships &amp; pre-payment agreements], MATCH(0,IF(ISBLANK(apc[Discounts, memberships &amp; pre-payment agreements]),1,COUNTIF($A$2:A3, apc[Discounts, memberships &amp; pre-payment agreements])), 0)),"")</f>
        <v>Institutional_Prepayment</v>
      </c>
      <c r="B4" s="111">
        <v>0</v>
      </c>
      <c r="C4" s="112">
        <v>0</v>
      </c>
      <c r="D4" s="113">
        <v>0</v>
      </c>
      <c r="E4" s="118">
        <f>IF($A4="","", COUNTIF(apc[Discounts, memberships &amp; pre-payment agreements], A4))</f>
        <v>39</v>
      </c>
      <c r="F4" s="118">
        <f>IF($A4="","", SUMIF(apc[Discounts, memberships &amp; pre-payment agreements], $A4, apc[APC paid (£) including VAT if charged]))</f>
        <v>64870.009999999995</v>
      </c>
      <c r="G4" s="118">
        <f>IF($A4="","", SUMIF(apc[Discounts, memberships &amp; pre-payment agreements], $A4, apc[Amount of APC charged to COAF grant (including VAT if charged) in £] ))</f>
        <v>0</v>
      </c>
      <c r="H4" s="118">
        <f>IF($A4="","", SUMIF(apc[Discounts, memberships &amp; pre-payment agreements], $A4, apc[Amount of APC charged to RCUK OA fund (including VAT if charged) in £]))</f>
        <v>64282.51</v>
      </c>
      <c r="I4" s="119">
        <f t="shared" ref="I4:I50" si="1">IFERROR(C4+G4, "")</f>
        <v>0</v>
      </c>
      <c r="J4" s="119">
        <f t="shared" ref="J4:J50" si="2">IFERROR(D4+H4, "")</f>
        <v>64282.51</v>
      </c>
      <c r="K4" s="118">
        <f t="shared" ref="K4:K50" si="3">IFERROR(B4+F4,"")</f>
        <v>64870.009999999995</v>
      </c>
    </row>
    <row r="5" spans="1:12" x14ac:dyDescent="0.2">
      <c r="A5" s="110" t="str">
        <f t="array" ref="A5">IFERROR(INDEX(apc[Discounts, memberships &amp; pre-payment agreements], MATCH(0,IF(ISBLANK(apc[Discounts, memberships &amp; pre-payment agreements]),1,COUNTIF($A$2:A4, apc[Discounts, memberships &amp; pre-payment agreements])), 0)),"")</f>
        <v>Institutional_ membership discount</v>
      </c>
      <c r="B5" s="111">
        <v>2733.81</v>
      </c>
      <c r="C5" s="112">
        <v>0</v>
      </c>
      <c r="D5" s="113">
        <v>2733.81</v>
      </c>
      <c r="E5" s="118">
        <f>IF($A5="","", COUNTIF(apc[Discounts, memberships &amp; pre-payment agreements], A5))</f>
        <v>14</v>
      </c>
      <c r="F5" s="118">
        <f>IF($A5="","", SUMIF(apc[Discounts, memberships &amp; pre-payment agreements], $A5, apc[APC paid (£) including VAT if charged]))</f>
        <v>21732.300000000003</v>
      </c>
      <c r="G5" s="118">
        <f>IF($A5="","", SUMIF(apc[Discounts, memberships &amp; pre-payment agreements], $A5, apc[Amount of APC charged to COAF grant (including VAT if charged) in £] ))</f>
        <v>0</v>
      </c>
      <c r="H5" s="118">
        <f>IF($A5="","", SUMIF(apc[Discounts, memberships &amp; pre-payment agreements], $A5, apc[Amount of APC charged to RCUK OA fund (including VAT if charged) in £]))</f>
        <v>21732.300000000003</v>
      </c>
      <c r="I5" s="119">
        <f t="shared" si="1"/>
        <v>0</v>
      </c>
      <c r="J5" s="119">
        <f t="shared" si="2"/>
        <v>24466.110000000004</v>
      </c>
      <c r="K5" s="118">
        <f t="shared" si="3"/>
        <v>24466.110000000004</v>
      </c>
    </row>
    <row r="6" spans="1:12" x14ac:dyDescent="0.2">
      <c r="A6" s="110" t="str">
        <f t="array" ref="A6">IFERROR(INDEX(apc[Discounts, memberships &amp; pre-payment agreements], MATCH(0,IF(ISBLANK(apc[Discounts, memberships &amp; pre-payment agreements]),1,COUNTIF($A$2:A5, apc[Discounts, memberships &amp; pre-payment agreements])), 0)),"")</f>
        <v>None</v>
      </c>
      <c r="B6" s="111">
        <v>0</v>
      </c>
      <c r="C6" s="112">
        <v>0</v>
      </c>
      <c r="D6" s="113">
        <v>0</v>
      </c>
      <c r="E6" s="118">
        <f>IF($A6="","", COUNTIF(apc[Discounts, memberships &amp; pre-payment agreements], A6))</f>
        <v>211</v>
      </c>
      <c r="F6" s="118">
        <f>IF($A6="","", SUMIF(apc[Discounts, memberships &amp; pre-payment agreements], $A6, apc[APC paid (£) including VAT if charged]))</f>
        <v>422222.71000000014</v>
      </c>
      <c r="G6" s="118">
        <f>IF($A6="","", SUMIF(apc[Discounts, memberships &amp; pre-payment agreements], $A6, apc[Amount of APC charged to COAF grant (including VAT if charged) in £] ))</f>
        <v>0</v>
      </c>
      <c r="H6" s="118">
        <f>IF($A6="","", SUMIF(apc[Discounts, memberships &amp; pre-payment agreements], $A6, apc[Amount of APC charged to RCUK OA fund (including VAT if charged) in £]))</f>
        <v>420973.63000000012</v>
      </c>
      <c r="I6" s="119">
        <f t="shared" si="1"/>
        <v>0</v>
      </c>
      <c r="J6" s="119">
        <f t="shared" si="2"/>
        <v>420973.63000000012</v>
      </c>
      <c r="K6" s="118">
        <f t="shared" si="3"/>
        <v>422222.71000000014</v>
      </c>
    </row>
    <row r="7" spans="1:12" x14ac:dyDescent="0.2">
      <c r="A7" s="110" t="str">
        <f t="array" ref="A7">IFERROR(INDEX(apc[Discounts, memberships &amp; pre-payment agreements], MATCH(0,IF(ISBLANK(apc[Discounts, memberships &amp; pre-payment agreements]),1,COUNTIF($A$2:A6, apc[Discounts, memberships &amp; pre-payment agreements])), 0)),"")</f>
        <v>ACS_AuthorChoice membership discount</v>
      </c>
      <c r="B7" s="111">
        <v>0</v>
      </c>
      <c r="C7" s="112">
        <v>0</v>
      </c>
      <c r="D7" s="113">
        <v>0</v>
      </c>
      <c r="E7" s="118">
        <f>IF($A7="","", COUNTIF(apc[Discounts, memberships &amp; pre-payment agreements], A7))</f>
        <v>15</v>
      </c>
      <c r="F7" s="118">
        <f>IF($A7="","", SUMIF(apc[Discounts, memberships &amp; pre-payment agreements], $A7, apc[APC paid (£) including VAT if charged]))</f>
        <v>26250.249999999996</v>
      </c>
      <c r="G7" s="118">
        <f>IF($A7="","", SUMIF(apc[Discounts, memberships &amp; pre-payment agreements], $A7, apc[Amount of APC charged to COAF grant (including VAT if charged) in £] ))</f>
        <v>0</v>
      </c>
      <c r="H7" s="118">
        <f>IF($A7="","", SUMIF(apc[Discounts, memberships &amp; pre-payment agreements], $A7, apc[Amount of APC charged to RCUK OA fund (including VAT if charged) in £]))</f>
        <v>26325.249999999996</v>
      </c>
      <c r="I7" s="119">
        <f t="shared" si="1"/>
        <v>0</v>
      </c>
      <c r="J7" s="119">
        <f t="shared" si="2"/>
        <v>26325.249999999996</v>
      </c>
      <c r="K7" s="118">
        <f t="shared" si="3"/>
        <v>26250.249999999996</v>
      </c>
    </row>
    <row r="8" spans="1:12" x14ac:dyDescent="0.2">
      <c r="A8" s="110" t="str">
        <f t="array" ref="A8">IFERROR(INDEX(apc[Discounts, memberships &amp; pre-payment agreements], MATCH(0,IF(ISBLANK(apc[Discounts, memberships &amp; pre-payment agreements]),1,COUNTIF($A$2:A7, apc[Discounts, memberships &amp; pre-payment agreements])), 0)),"")</f>
        <v xml:space="preserve">Author_Supporter/Membership Discount </v>
      </c>
      <c r="B8" s="111">
        <v>0</v>
      </c>
      <c r="C8" s="112">
        <v>0</v>
      </c>
      <c r="D8" s="113">
        <v>0</v>
      </c>
      <c r="E8" s="118">
        <f>IF($A8="","", COUNTIF(apc[Discounts, memberships &amp; pre-payment agreements], A8))</f>
        <v>10</v>
      </c>
      <c r="F8" s="118">
        <f>IF($A8="","", SUMIF(apc[Discounts, memberships &amp; pre-payment agreements], $A8, apc[APC paid (£) including VAT if charged]))</f>
        <v>16626</v>
      </c>
      <c r="G8" s="118">
        <f>IF($A8="","", SUMIF(apc[Discounts, memberships &amp; pre-payment agreements], $A8, apc[Amount of APC charged to COAF grant (including VAT if charged) in £] ))</f>
        <v>0</v>
      </c>
      <c r="H8" s="118">
        <f>IF($A8="","", SUMIF(apc[Discounts, memberships &amp; pre-payment agreements], $A8, apc[Amount of APC charged to RCUK OA fund (including VAT if charged) in £]))</f>
        <v>16626</v>
      </c>
      <c r="I8" s="119">
        <f t="shared" si="1"/>
        <v>0</v>
      </c>
      <c r="J8" s="119">
        <f t="shared" si="2"/>
        <v>16626</v>
      </c>
      <c r="K8" s="118">
        <f t="shared" si="3"/>
        <v>16626</v>
      </c>
    </row>
    <row r="9" spans="1:12" x14ac:dyDescent="0.2">
      <c r="A9" s="110" t="str">
        <f t="array" ref="A9">IFERROR(INDEX(apc[Discounts, memberships &amp; pre-payment agreements], MATCH(0,IF(ISBLANK(apc[Discounts, memberships &amp; pre-payment agreements]),1,COUNTIF($A$2:A8, apc[Discounts, memberships &amp; pre-payment agreements])), 0)),"")</f>
        <v/>
      </c>
      <c r="B9" s="111"/>
      <c r="C9" s="112"/>
      <c r="D9" s="113"/>
      <c r="E9" s="118" t="str">
        <f>IF($A9="","", COUNTIF(apc[Discounts, memberships &amp; pre-payment agreements], A9))</f>
        <v/>
      </c>
      <c r="F9" s="118" t="str">
        <f>IF($A9="","", SUMIF(apc[Discounts, memberships &amp; pre-payment agreements], $A9, apc[APC paid (£) including VAT if charged]))</f>
        <v/>
      </c>
      <c r="G9" s="118" t="str">
        <f>IF($A9="","", SUMIF(apc[Discounts, memberships &amp; pre-payment agreements], $A9, apc[Amount of APC charged to COAF grant (including VAT if charged) in £] ))</f>
        <v/>
      </c>
      <c r="H9" s="118" t="str">
        <f>IF($A9="","", SUMIF(apc[Discounts, memberships &amp; pre-payment agreements], $A9, apc[Amount of APC charged to RCUK OA fund (including VAT if charged) in £]))</f>
        <v/>
      </c>
      <c r="I9" s="119" t="str">
        <f t="shared" si="1"/>
        <v/>
      </c>
      <c r="J9" s="119" t="str">
        <f t="shared" si="2"/>
        <v/>
      </c>
      <c r="K9" s="118" t="str">
        <f t="shared" si="3"/>
        <v/>
      </c>
    </row>
    <row r="10" spans="1:12" x14ac:dyDescent="0.2">
      <c r="A10" s="110" t="str">
        <f t="array" ref="A10">IFERROR(INDEX(apc[Discounts, memberships &amp; pre-payment agreements], MATCH(0,IF(ISBLANK(apc[Discounts, memberships &amp; pre-payment agreements]),1,COUNTIF($A$2:A9, apc[Discounts, memberships &amp; pre-payment agreements])), 0)),"")</f>
        <v/>
      </c>
      <c r="B10" s="111"/>
      <c r="C10" s="112"/>
      <c r="D10" s="113"/>
      <c r="E10" s="118" t="str">
        <f>IF($A10="","", COUNTIF(apc[Discounts, memberships &amp; pre-payment agreements], A10))</f>
        <v/>
      </c>
      <c r="F10" s="118" t="str">
        <f>IF($A10="","", SUMIF(apc[Discounts, memberships &amp; pre-payment agreements], $A10, apc[APC paid (£) including VAT if charged]))</f>
        <v/>
      </c>
      <c r="G10" s="118" t="str">
        <f>IF($A10="","", SUMIF(apc[Discounts, memberships &amp; pre-payment agreements], $A10, apc[Amount of APC charged to COAF grant (including VAT if charged) in £] ))</f>
        <v/>
      </c>
      <c r="H10" s="118" t="str">
        <f>IF($A10="","", SUMIF(apc[Discounts, memberships &amp; pre-payment agreements], $A10, apc[Amount of APC charged to RCUK OA fund (including VAT if charged) in £]))</f>
        <v/>
      </c>
      <c r="I10" s="119" t="str">
        <f t="shared" si="1"/>
        <v/>
      </c>
      <c r="J10" s="119" t="str">
        <f t="shared" si="2"/>
        <v/>
      </c>
      <c r="K10" s="118" t="str">
        <f t="shared" si="3"/>
        <v/>
      </c>
    </row>
    <row r="11" spans="1:12" x14ac:dyDescent="0.2">
      <c r="A11" s="110" t="str">
        <f t="array" ref="A11">IFERROR(INDEX(apc[Discounts, memberships &amp; pre-payment agreements], MATCH(0,IF(ISBLANK(apc[Discounts, memberships &amp; pre-payment agreements]),1,COUNTIF($A$2:A10, apc[Discounts, memberships &amp; pre-payment agreements])), 0)),"")</f>
        <v/>
      </c>
      <c r="B11" s="111"/>
      <c r="C11" s="112"/>
      <c r="D11" s="113"/>
      <c r="E11" s="118" t="str">
        <f>IF($A11="","", COUNTIF(apc[Discounts, memberships &amp; pre-payment agreements], A11))</f>
        <v/>
      </c>
      <c r="F11" s="118" t="str">
        <f>IF($A11="","", SUMIF(apc[Discounts, memberships &amp; pre-payment agreements], $A11, apc[APC paid (£) including VAT if charged]))</f>
        <v/>
      </c>
      <c r="G11" s="118" t="str">
        <f>IF($A11="","", SUMIF(apc[Discounts, memberships &amp; pre-payment agreements], $A11, apc[Amount of APC charged to COAF grant (including VAT if charged) in £] ))</f>
        <v/>
      </c>
      <c r="H11" s="118" t="str">
        <f>IF($A11="","", SUMIF(apc[Discounts, memberships &amp; pre-payment agreements], $A11, apc[Amount of APC charged to RCUK OA fund (including VAT if charged) in £]))</f>
        <v/>
      </c>
      <c r="I11" s="119" t="str">
        <f t="shared" si="1"/>
        <v/>
      </c>
      <c r="J11" s="119" t="str">
        <f t="shared" si="2"/>
        <v/>
      </c>
      <c r="K11" s="118" t="str">
        <f t="shared" si="3"/>
        <v/>
      </c>
    </row>
    <row r="12" spans="1:12" x14ac:dyDescent="0.2">
      <c r="A12" s="110" t="str">
        <f t="array" ref="A12">IFERROR(INDEX(apc[Discounts, memberships &amp; pre-payment agreements], MATCH(0,IF(ISBLANK(apc[Discounts, memberships &amp; pre-payment agreements]),1,COUNTIF($A$2:A11, apc[Discounts, memberships &amp; pre-payment agreements])), 0)),"")</f>
        <v/>
      </c>
      <c r="B12" s="111"/>
      <c r="C12" s="112"/>
      <c r="D12" s="113"/>
      <c r="E12" s="118" t="str">
        <f>IF($A12="","", COUNTIF(apc[Discounts, memberships &amp; pre-payment agreements], A12))</f>
        <v/>
      </c>
      <c r="F12" s="118" t="str">
        <f>IF($A12="","", SUMIF(apc[Discounts, memberships &amp; pre-payment agreements], $A12, apc[APC paid (£) including VAT if charged]))</f>
        <v/>
      </c>
      <c r="G12" s="118" t="str">
        <f>IF($A12="","", SUMIF(apc[Discounts, memberships &amp; pre-payment agreements], $A12, apc[Amount of APC charged to COAF grant (including VAT if charged) in £] ))</f>
        <v/>
      </c>
      <c r="H12" s="118" t="str">
        <f>IF($A12="","", SUMIF(apc[Discounts, memberships &amp; pre-payment agreements], $A12, apc[Amount of APC charged to RCUK OA fund (including VAT if charged) in £]))</f>
        <v/>
      </c>
      <c r="I12" s="119" t="str">
        <f t="shared" si="1"/>
        <v/>
      </c>
      <c r="J12" s="119" t="str">
        <f t="shared" si="2"/>
        <v/>
      </c>
      <c r="K12" s="118" t="str">
        <f t="shared" si="3"/>
        <v/>
      </c>
    </row>
    <row r="13" spans="1:12" x14ac:dyDescent="0.2">
      <c r="A13" s="110" t="str">
        <f t="array" ref="A13">IFERROR(INDEX(apc[Discounts, memberships &amp; pre-payment agreements], MATCH(0,IF(ISBLANK(apc[Discounts, memberships &amp; pre-payment agreements]),1,COUNTIF($A$2:A12, apc[Discounts, memberships &amp; pre-payment agreements])), 0)),"")</f>
        <v/>
      </c>
      <c r="B13" s="111"/>
      <c r="C13" s="112"/>
      <c r="D13" s="113"/>
      <c r="E13" s="118" t="str">
        <f>IF($A13="","", COUNTIF(apc[Discounts, memberships &amp; pre-payment agreements], A13))</f>
        <v/>
      </c>
      <c r="F13" s="118" t="str">
        <f>IF($A13="","", SUMIF(apc[Discounts, memberships &amp; pre-payment agreements], $A13, apc[APC paid (£) including VAT if charged]))</f>
        <v/>
      </c>
      <c r="G13" s="118" t="str">
        <f>IF($A13="","", SUMIF(apc[Discounts, memberships &amp; pre-payment agreements], $A13, apc[Amount of APC charged to COAF grant (including VAT if charged) in £] ))</f>
        <v/>
      </c>
      <c r="H13" s="118" t="str">
        <f>IF($A13="","", SUMIF(apc[Discounts, memberships &amp; pre-payment agreements], $A13, apc[Amount of APC charged to RCUK OA fund (including VAT if charged) in £]))</f>
        <v/>
      </c>
      <c r="I13" s="119" t="str">
        <f t="shared" si="1"/>
        <v/>
      </c>
      <c r="J13" s="119" t="str">
        <f t="shared" si="2"/>
        <v/>
      </c>
      <c r="K13" s="118" t="str">
        <f t="shared" si="3"/>
        <v/>
      </c>
    </row>
    <row r="14" spans="1:12" x14ac:dyDescent="0.2">
      <c r="A14" s="110" t="str">
        <f t="array" ref="A14">IFERROR(INDEX(apc[Discounts, memberships &amp; pre-payment agreements], MATCH(0,IF(ISBLANK(apc[Discounts, memberships &amp; pre-payment agreements]),1,COUNTIF($A$2:A13, apc[Discounts, memberships &amp; pre-payment agreements])), 0)),"")</f>
        <v/>
      </c>
      <c r="B14" s="111"/>
      <c r="C14" s="112"/>
      <c r="D14" s="113"/>
      <c r="E14" s="118" t="str">
        <f>IF($A14="","", COUNTIF(apc[Discounts, memberships &amp; pre-payment agreements], A14))</f>
        <v/>
      </c>
      <c r="F14" s="118" t="str">
        <f>IF($A14="","", SUMIF(apc[Discounts, memberships &amp; pre-payment agreements], $A14, apc[APC paid (£) including VAT if charged]))</f>
        <v/>
      </c>
      <c r="G14" s="118" t="str">
        <f>IF($A14="","", SUMIF(apc[Discounts, memberships &amp; pre-payment agreements], $A14, apc[Amount of APC charged to COAF grant (including VAT if charged) in £] ))</f>
        <v/>
      </c>
      <c r="H14" s="118" t="str">
        <f>IF($A14="","", SUMIF(apc[Discounts, memberships &amp; pre-payment agreements], $A14, apc[Amount of APC charged to RCUK OA fund (including VAT if charged) in £]))</f>
        <v/>
      </c>
      <c r="I14" s="119" t="str">
        <f t="shared" si="1"/>
        <v/>
      </c>
      <c r="J14" s="119" t="str">
        <f t="shared" si="2"/>
        <v/>
      </c>
      <c r="K14" s="118" t="str">
        <f t="shared" si="3"/>
        <v/>
      </c>
    </row>
    <row r="15" spans="1:12" x14ac:dyDescent="0.2">
      <c r="A15" s="110" t="str">
        <f t="array" ref="A15">IFERROR(INDEX(apc[Discounts, memberships &amp; pre-payment agreements], MATCH(0,IF(ISBLANK(apc[Discounts, memberships &amp; pre-payment agreements]),1,COUNTIF($A$2:A14, apc[Discounts, memberships &amp; pre-payment agreements])), 0)),"")</f>
        <v/>
      </c>
      <c r="B15" s="111"/>
      <c r="C15" s="112"/>
      <c r="D15" s="113"/>
      <c r="E15" s="118" t="str">
        <f>IF($A15="","", COUNTIF(apc[Discounts, memberships &amp; pre-payment agreements], A15))</f>
        <v/>
      </c>
      <c r="F15" s="118" t="str">
        <f>IF($A15="","", SUMIF(apc[Discounts, memberships &amp; pre-payment agreements], $A15, apc[APC paid (£) including VAT if charged]))</f>
        <v/>
      </c>
      <c r="G15" s="118" t="str">
        <f>IF($A15="","", SUMIF(apc[Discounts, memberships &amp; pre-payment agreements], $A15, apc[Amount of APC charged to COAF grant (including VAT if charged) in £] ))</f>
        <v/>
      </c>
      <c r="H15" s="118" t="str">
        <f>IF($A15="","", SUMIF(apc[Discounts, memberships &amp; pre-payment agreements], $A15, apc[Amount of APC charged to RCUK OA fund (including VAT if charged) in £]))</f>
        <v/>
      </c>
      <c r="I15" s="119" t="str">
        <f t="shared" si="1"/>
        <v/>
      </c>
      <c r="J15" s="119" t="str">
        <f t="shared" si="2"/>
        <v/>
      </c>
      <c r="K15" s="118" t="str">
        <f t="shared" si="3"/>
        <v/>
      </c>
    </row>
    <row r="16" spans="1:12" x14ac:dyDescent="0.2">
      <c r="A16" s="110" t="str">
        <f t="array" ref="A16">IFERROR(INDEX(apc[Discounts, memberships &amp; pre-payment agreements], MATCH(0,IF(ISBLANK(apc[Discounts, memberships &amp; pre-payment agreements]),1,COUNTIF($A$2:A15, apc[Discounts, memberships &amp; pre-payment agreements])), 0)),"")</f>
        <v/>
      </c>
      <c r="B16" s="111"/>
      <c r="C16" s="112"/>
      <c r="D16" s="113"/>
      <c r="E16" s="118" t="str">
        <f>IF($A16="","", COUNTIF(apc[Discounts, memberships &amp; pre-payment agreements], A16))</f>
        <v/>
      </c>
      <c r="F16" s="118" t="str">
        <f>IF($A16="","", SUMIF(apc[Discounts, memberships &amp; pre-payment agreements], $A16, apc[APC paid (£) including VAT if charged]))</f>
        <v/>
      </c>
      <c r="G16" s="118" t="str">
        <f>IF($A16="","", SUMIF(apc[Discounts, memberships &amp; pre-payment agreements], $A16, apc[Amount of APC charged to COAF grant (including VAT if charged) in £] ))</f>
        <v/>
      </c>
      <c r="H16" s="118" t="str">
        <f>IF($A16="","", SUMIF(apc[Discounts, memberships &amp; pre-payment agreements], $A16, apc[Amount of APC charged to RCUK OA fund (including VAT if charged) in £]))</f>
        <v/>
      </c>
      <c r="I16" s="119" t="str">
        <f t="shared" si="1"/>
        <v/>
      </c>
      <c r="J16" s="119" t="str">
        <f t="shared" si="2"/>
        <v/>
      </c>
      <c r="K16" s="118" t="str">
        <f t="shared" si="3"/>
        <v/>
      </c>
    </row>
    <row r="17" spans="1:11" x14ac:dyDescent="0.2">
      <c r="A17" s="110" t="str">
        <f t="array" ref="A17">IFERROR(INDEX(apc[Discounts, memberships &amp; pre-payment agreements], MATCH(0,IF(ISBLANK(apc[Discounts, memberships &amp; pre-payment agreements]),1,COUNTIF($A$2:A16, apc[Discounts, memberships &amp; pre-payment agreements])), 0)),"")</f>
        <v/>
      </c>
      <c r="B17" s="111"/>
      <c r="C17" s="112"/>
      <c r="D17" s="113"/>
      <c r="E17" s="118" t="str">
        <f>IF($A17="","", COUNTIF(apc[Discounts, memberships &amp; pre-payment agreements], A17))</f>
        <v/>
      </c>
      <c r="F17" s="118" t="str">
        <f>IF($A17="","", SUMIF(apc[Discounts, memberships &amp; pre-payment agreements], $A17, apc[APC paid (£) including VAT if charged]))</f>
        <v/>
      </c>
      <c r="G17" s="118" t="str">
        <f>IF($A17="","", SUMIF(apc[Discounts, memberships &amp; pre-payment agreements], $A17, apc[Amount of APC charged to COAF grant (including VAT if charged) in £] ))</f>
        <v/>
      </c>
      <c r="H17" s="118" t="str">
        <f>IF($A17="","", SUMIF(apc[Discounts, memberships &amp; pre-payment agreements], $A17, apc[Amount of APC charged to RCUK OA fund (including VAT if charged) in £]))</f>
        <v/>
      </c>
      <c r="I17" s="119" t="str">
        <f t="shared" si="1"/>
        <v/>
      </c>
      <c r="J17" s="119" t="str">
        <f t="shared" si="2"/>
        <v/>
      </c>
      <c r="K17" s="118" t="str">
        <f t="shared" si="3"/>
        <v/>
      </c>
    </row>
    <row r="18" spans="1:11" x14ac:dyDescent="0.2">
      <c r="A18" s="110" t="str">
        <f t="array" ref="A18">IFERROR(INDEX(apc[Discounts, memberships &amp; pre-payment agreements], MATCH(0,IF(ISBLANK(apc[Discounts, memberships &amp; pre-payment agreements]),1,COUNTIF($A$2:A17, apc[Discounts, memberships &amp; pre-payment agreements])), 0)),"")</f>
        <v/>
      </c>
      <c r="B18" s="111"/>
      <c r="C18" s="112"/>
      <c r="D18" s="113"/>
      <c r="E18" s="118" t="str">
        <f>IF($A18="","", COUNTIF(apc[Discounts, memberships &amp; pre-payment agreements], A18))</f>
        <v/>
      </c>
      <c r="F18" s="118" t="str">
        <f>IF($A18="","", SUMIF(apc[Discounts, memberships &amp; pre-payment agreements], $A18, apc[APC paid (£) including VAT if charged]))</f>
        <v/>
      </c>
      <c r="G18" s="118" t="str">
        <f>IF($A18="","", SUMIF(apc[Discounts, memberships &amp; pre-payment agreements], $A18, apc[Amount of APC charged to COAF grant (including VAT if charged) in £] ))</f>
        <v/>
      </c>
      <c r="H18" s="118" t="str">
        <f>IF($A18="","", SUMIF(apc[Discounts, memberships &amp; pre-payment agreements], $A18, apc[Amount of APC charged to RCUK OA fund (including VAT if charged) in £]))</f>
        <v/>
      </c>
      <c r="I18" s="119" t="str">
        <f t="shared" si="1"/>
        <v/>
      </c>
      <c r="J18" s="119" t="str">
        <f t="shared" si="2"/>
        <v/>
      </c>
      <c r="K18" s="118" t="str">
        <f t="shared" si="3"/>
        <v/>
      </c>
    </row>
    <row r="19" spans="1:11" x14ac:dyDescent="0.2">
      <c r="A19" s="110" t="str">
        <f t="array" ref="A19">IFERROR(INDEX(apc[Discounts, memberships &amp; pre-payment agreements], MATCH(0,IF(ISBLANK(apc[Discounts, memberships &amp; pre-payment agreements]),1,COUNTIF($A$2:A18, apc[Discounts, memberships &amp; pre-payment agreements])), 0)),"")</f>
        <v/>
      </c>
      <c r="B19" s="111"/>
      <c r="C19" s="112"/>
      <c r="D19" s="113"/>
      <c r="E19" s="118" t="str">
        <f>IF($A19="","", COUNTIF(apc[Discounts, memberships &amp; pre-payment agreements], A19))</f>
        <v/>
      </c>
      <c r="F19" s="118" t="str">
        <f>IF($A19="","", SUMIF(apc[Discounts, memberships &amp; pre-payment agreements], $A19, apc[APC paid (£) including VAT if charged]))</f>
        <v/>
      </c>
      <c r="G19" s="118" t="str">
        <f>IF($A19="","", SUMIF(apc[Discounts, memberships &amp; pre-payment agreements], $A19, apc[Amount of APC charged to COAF grant (including VAT if charged) in £] ))</f>
        <v/>
      </c>
      <c r="H19" s="118" t="str">
        <f>IF($A19="","", SUMIF(apc[Discounts, memberships &amp; pre-payment agreements], $A19, apc[Amount of APC charged to RCUK OA fund (including VAT if charged) in £]))</f>
        <v/>
      </c>
      <c r="I19" s="119" t="str">
        <f t="shared" si="1"/>
        <v/>
      </c>
      <c r="J19" s="119" t="str">
        <f t="shared" si="2"/>
        <v/>
      </c>
      <c r="K19" s="118" t="str">
        <f t="shared" si="3"/>
        <v/>
      </c>
    </row>
    <row r="20" spans="1:11" x14ac:dyDescent="0.2">
      <c r="A20" s="110" t="str">
        <f t="array" ref="A20">IFERROR(INDEX(apc[Discounts, memberships &amp; pre-payment agreements], MATCH(0,IF(ISBLANK(apc[Discounts, memberships &amp; pre-payment agreements]),1,COUNTIF($A$2:A19, apc[Discounts, memberships &amp; pre-payment agreements])), 0)),"")</f>
        <v/>
      </c>
      <c r="B20" s="111"/>
      <c r="C20" s="112"/>
      <c r="D20" s="113"/>
      <c r="E20" s="118" t="str">
        <f>IF($A20="","", COUNTIF(apc[Discounts, memberships &amp; pre-payment agreements], A20))</f>
        <v/>
      </c>
      <c r="F20" s="118" t="str">
        <f>IF($A20="","", SUMIF(apc[Discounts, memberships &amp; pre-payment agreements], $A20, apc[APC paid (£) including VAT if charged]))</f>
        <v/>
      </c>
      <c r="G20" s="118" t="str">
        <f>IF($A20="","", SUMIF(apc[Discounts, memberships &amp; pre-payment agreements], $A20, apc[Amount of APC charged to COAF grant (including VAT if charged) in £] ))</f>
        <v/>
      </c>
      <c r="H20" s="118" t="str">
        <f>IF($A20="","", SUMIF(apc[Discounts, memberships &amp; pre-payment agreements], $A20, apc[Amount of APC charged to RCUK OA fund (including VAT if charged) in £]))</f>
        <v/>
      </c>
      <c r="I20" s="119" t="str">
        <f t="shared" si="1"/>
        <v/>
      </c>
      <c r="J20" s="119" t="str">
        <f t="shared" si="2"/>
        <v/>
      </c>
      <c r="K20" s="118" t="str">
        <f t="shared" si="3"/>
        <v/>
      </c>
    </row>
    <row r="21" spans="1:11" x14ac:dyDescent="0.2">
      <c r="A21" s="110" t="str">
        <f t="array" ref="A21">IFERROR(INDEX(apc[Discounts, memberships &amp; pre-payment agreements], MATCH(0,IF(ISBLANK(apc[Discounts, memberships &amp; pre-payment agreements]),1,COUNTIF($A$2:A20, apc[Discounts, memberships &amp; pre-payment agreements])), 0)),"")</f>
        <v/>
      </c>
      <c r="B21" s="111"/>
      <c r="C21" s="112"/>
      <c r="D21" s="113"/>
      <c r="E21" s="118" t="str">
        <f>IF($A21="","", COUNTIF(apc[Discounts, memberships &amp; pre-payment agreements], A21))</f>
        <v/>
      </c>
      <c r="F21" s="118" t="str">
        <f>IF($A21="","", SUMIF(apc[Discounts, memberships &amp; pre-payment agreements], $A21, apc[APC paid (£) including VAT if charged]))</f>
        <v/>
      </c>
      <c r="G21" s="118" t="str">
        <f>IF($A21="","", SUMIF(apc[Discounts, memberships &amp; pre-payment agreements], $A21, apc[Amount of APC charged to COAF grant (including VAT if charged) in £] ))</f>
        <v/>
      </c>
      <c r="H21" s="118" t="str">
        <f>IF($A21="","", SUMIF(apc[Discounts, memberships &amp; pre-payment agreements], $A21, apc[Amount of APC charged to RCUK OA fund (including VAT if charged) in £]))</f>
        <v/>
      </c>
      <c r="I21" s="119" t="str">
        <f t="shared" si="1"/>
        <v/>
      </c>
      <c r="J21" s="119" t="str">
        <f t="shared" si="2"/>
        <v/>
      </c>
      <c r="K21" s="118" t="str">
        <f t="shared" si="3"/>
        <v/>
      </c>
    </row>
    <row r="22" spans="1:11" x14ac:dyDescent="0.2">
      <c r="A22" s="110" t="str">
        <f t="array" ref="A22">IFERROR(INDEX(apc[Discounts, memberships &amp; pre-payment agreements], MATCH(0,IF(ISBLANK(apc[Discounts, memberships &amp; pre-payment agreements]),1,COUNTIF($A$2:A21, apc[Discounts, memberships &amp; pre-payment agreements])), 0)),"")</f>
        <v/>
      </c>
      <c r="B22" s="111"/>
      <c r="C22" s="112"/>
      <c r="D22" s="113"/>
      <c r="E22" s="118" t="str">
        <f>IF($A22="","", COUNTIF(apc[Discounts, memberships &amp; pre-payment agreements], A22))</f>
        <v/>
      </c>
      <c r="F22" s="118" t="str">
        <f>IF($A22="","", SUMIF(apc[Discounts, memberships &amp; pre-payment agreements], $A22, apc[APC paid (£) including VAT if charged]))</f>
        <v/>
      </c>
      <c r="G22" s="118" t="str">
        <f>IF($A22="","", SUMIF(apc[Discounts, memberships &amp; pre-payment agreements], $A22, apc[Amount of APC charged to COAF grant (including VAT if charged) in £] ))</f>
        <v/>
      </c>
      <c r="H22" s="118" t="str">
        <f>IF($A22="","", SUMIF(apc[Discounts, memberships &amp; pre-payment agreements], $A22, apc[Amount of APC charged to RCUK OA fund (including VAT if charged) in £]))</f>
        <v/>
      </c>
      <c r="I22" s="119" t="str">
        <f t="shared" si="1"/>
        <v/>
      </c>
      <c r="J22" s="119" t="str">
        <f t="shared" si="2"/>
        <v/>
      </c>
      <c r="K22" s="118" t="str">
        <f t="shared" si="3"/>
        <v/>
      </c>
    </row>
    <row r="23" spans="1:11" x14ac:dyDescent="0.2">
      <c r="A23" s="110" t="str">
        <f t="array" ref="A23">IFERROR(INDEX(apc[Discounts, memberships &amp; pre-payment agreements], MATCH(0,IF(ISBLANK(apc[Discounts, memberships &amp; pre-payment agreements]),1,COUNTIF($A$2:A22, apc[Discounts, memberships &amp; pre-payment agreements])), 0)),"")</f>
        <v/>
      </c>
      <c r="B23" s="111"/>
      <c r="C23" s="112"/>
      <c r="D23" s="113"/>
      <c r="E23" s="118" t="str">
        <f>IF($A23="","", COUNTIF(apc[Discounts, memberships &amp; pre-payment agreements], A23))</f>
        <v/>
      </c>
      <c r="F23" s="118" t="str">
        <f>IF($A23="","", SUMIF(apc[Discounts, memberships &amp; pre-payment agreements], $A23, apc[APC paid (£) including VAT if charged]))</f>
        <v/>
      </c>
      <c r="G23" s="118" t="str">
        <f>IF($A23="","", SUMIF(apc[Discounts, memberships &amp; pre-payment agreements], $A23, apc[Amount of APC charged to COAF grant (including VAT if charged) in £] ))</f>
        <v/>
      </c>
      <c r="H23" s="118" t="str">
        <f>IF($A23="","", SUMIF(apc[Discounts, memberships &amp; pre-payment agreements], $A23, apc[Amount of APC charged to RCUK OA fund (including VAT if charged) in £]))</f>
        <v/>
      </c>
      <c r="I23" s="119" t="str">
        <f t="shared" si="1"/>
        <v/>
      </c>
      <c r="J23" s="119" t="str">
        <f t="shared" si="2"/>
        <v/>
      </c>
      <c r="K23" s="118" t="str">
        <f t="shared" si="3"/>
        <v/>
      </c>
    </row>
    <row r="24" spans="1:11" x14ac:dyDescent="0.2">
      <c r="A24" s="110" t="str">
        <f t="array" ref="A24">IFERROR(INDEX(apc[Discounts, memberships &amp; pre-payment agreements], MATCH(0,IF(ISBLANK(apc[Discounts, memberships &amp; pre-payment agreements]),1,COUNTIF($A$2:A23, apc[Discounts, memberships &amp; pre-payment agreements])), 0)),"")</f>
        <v/>
      </c>
      <c r="B24" s="111"/>
      <c r="C24" s="112"/>
      <c r="D24" s="113"/>
      <c r="E24" s="118" t="str">
        <f>IF($A24="","", COUNTIF(apc[Discounts, memberships &amp; pre-payment agreements], A24))</f>
        <v/>
      </c>
      <c r="F24" s="118" t="str">
        <f>IF($A24="","", SUMIF(apc[Discounts, memberships &amp; pre-payment agreements], $A24, apc[APC paid (£) including VAT if charged]))</f>
        <v/>
      </c>
      <c r="G24" s="118" t="str">
        <f>IF($A24="","", SUMIF(apc[Discounts, memberships &amp; pre-payment agreements], $A24, apc[Amount of APC charged to COAF grant (including VAT if charged) in £] ))</f>
        <v/>
      </c>
      <c r="H24" s="118" t="str">
        <f>IF($A24="","", SUMIF(apc[Discounts, memberships &amp; pre-payment agreements], $A24, apc[Amount of APC charged to RCUK OA fund (including VAT if charged) in £]))</f>
        <v/>
      </c>
      <c r="I24" s="119" t="str">
        <f t="shared" si="1"/>
        <v/>
      </c>
      <c r="J24" s="119" t="str">
        <f t="shared" si="2"/>
        <v/>
      </c>
      <c r="K24" s="118" t="str">
        <f t="shared" si="3"/>
        <v/>
      </c>
    </row>
    <row r="25" spans="1:11" x14ac:dyDescent="0.2">
      <c r="A25" s="110" t="str">
        <f t="array" ref="A25">IFERROR(INDEX(apc[Discounts, memberships &amp; pre-payment agreements], MATCH(0,IF(ISBLANK(apc[Discounts, memberships &amp; pre-payment agreements]),1,COUNTIF($A$2:A24, apc[Discounts, memberships &amp; pre-payment agreements])), 0)),"")</f>
        <v/>
      </c>
      <c r="B25" s="111"/>
      <c r="C25" s="112"/>
      <c r="D25" s="113"/>
      <c r="E25" s="118" t="str">
        <f>IF($A25="","", COUNTIF(apc[Discounts, memberships &amp; pre-payment agreements], A25))</f>
        <v/>
      </c>
      <c r="F25" s="118" t="str">
        <f>IF($A25="","", SUMIF(apc[Discounts, memberships &amp; pre-payment agreements], $A25, apc[APC paid (£) including VAT if charged]))</f>
        <v/>
      </c>
      <c r="G25" s="118" t="str">
        <f>IF($A25="","", SUMIF(apc[Discounts, memberships &amp; pre-payment agreements], $A25, apc[Amount of APC charged to COAF grant (including VAT if charged) in £] ))</f>
        <v/>
      </c>
      <c r="H25" s="118" t="str">
        <f>IF($A25="","", SUMIF(apc[Discounts, memberships &amp; pre-payment agreements], $A25, apc[Amount of APC charged to RCUK OA fund (including VAT if charged) in £]))</f>
        <v/>
      </c>
      <c r="I25" s="119" t="str">
        <f t="shared" si="1"/>
        <v/>
      </c>
      <c r="J25" s="119" t="str">
        <f t="shared" si="2"/>
        <v/>
      </c>
      <c r="K25" s="118" t="str">
        <f t="shared" si="3"/>
        <v/>
      </c>
    </row>
    <row r="26" spans="1:11" x14ac:dyDescent="0.2">
      <c r="A26" s="110" t="str">
        <f t="array" ref="A26">IFERROR(INDEX(apc[Discounts, memberships &amp; pre-payment agreements], MATCH(0,IF(ISBLANK(apc[Discounts, memberships &amp; pre-payment agreements]),1,COUNTIF($A$2:A25, apc[Discounts, memberships &amp; pre-payment agreements])), 0)),"")</f>
        <v/>
      </c>
      <c r="B26" s="111"/>
      <c r="C26" s="112"/>
      <c r="D26" s="113"/>
      <c r="E26" s="118" t="str">
        <f>IF($A26="","", COUNTIF(apc[Discounts, memberships &amp; pre-payment agreements], A26))</f>
        <v/>
      </c>
      <c r="F26" s="118" t="str">
        <f>IF($A26="","", SUMIF(apc[Discounts, memberships &amp; pre-payment agreements], $A26, apc[APC paid (£) including VAT if charged]))</f>
        <v/>
      </c>
      <c r="G26" s="118" t="str">
        <f>IF($A26="","", SUMIF(apc[Discounts, memberships &amp; pre-payment agreements], $A26, apc[Amount of APC charged to COAF grant (including VAT if charged) in £] ))</f>
        <v/>
      </c>
      <c r="H26" s="118" t="str">
        <f>IF($A26="","", SUMIF(apc[Discounts, memberships &amp; pre-payment agreements], $A26, apc[Amount of APC charged to RCUK OA fund (including VAT if charged) in £]))</f>
        <v/>
      </c>
      <c r="I26" s="119" t="str">
        <f t="shared" si="1"/>
        <v/>
      </c>
      <c r="J26" s="119" t="str">
        <f t="shared" si="2"/>
        <v/>
      </c>
      <c r="K26" s="118" t="str">
        <f t="shared" si="3"/>
        <v/>
      </c>
    </row>
    <row r="27" spans="1:11" x14ac:dyDescent="0.2">
      <c r="A27" s="110" t="str">
        <f t="array" ref="A27">IFERROR(INDEX(apc[Discounts, memberships &amp; pre-payment agreements], MATCH(0,IF(ISBLANK(apc[Discounts, memberships &amp; pre-payment agreements]),1,COUNTIF($A$2:A26, apc[Discounts, memberships &amp; pre-payment agreements])), 0)),"")</f>
        <v/>
      </c>
      <c r="B27" s="111"/>
      <c r="C27" s="112"/>
      <c r="D27" s="113"/>
      <c r="E27" s="118" t="str">
        <f>IF($A27="","", COUNTIF(apc[Discounts, memberships &amp; pre-payment agreements], A27))</f>
        <v/>
      </c>
      <c r="F27" s="118" t="str">
        <f>IF($A27="","", SUMIF(apc[Discounts, memberships &amp; pre-payment agreements], $A27, apc[APC paid (£) including VAT if charged]))</f>
        <v/>
      </c>
      <c r="G27" s="118" t="str">
        <f>IF($A27="","", SUMIF(apc[Discounts, memberships &amp; pre-payment agreements], $A27, apc[Amount of APC charged to COAF grant (including VAT if charged) in £] ))</f>
        <v/>
      </c>
      <c r="H27" s="118" t="str">
        <f>IF($A27="","", SUMIF(apc[Discounts, memberships &amp; pre-payment agreements], $A27, apc[Amount of APC charged to RCUK OA fund (including VAT if charged) in £]))</f>
        <v/>
      </c>
      <c r="I27" s="119" t="str">
        <f t="shared" si="1"/>
        <v/>
      </c>
      <c r="J27" s="119" t="str">
        <f t="shared" si="2"/>
        <v/>
      </c>
      <c r="K27" s="118" t="str">
        <f t="shared" si="3"/>
        <v/>
      </c>
    </row>
    <row r="28" spans="1:11" x14ac:dyDescent="0.2">
      <c r="A28" s="110" t="str">
        <f t="array" ref="A28">IFERROR(INDEX(apc[Discounts, memberships &amp; pre-payment agreements], MATCH(0,IF(ISBLANK(apc[Discounts, memberships &amp; pre-payment agreements]),1,COUNTIF($A$2:A27, apc[Discounts, memberships &amp; pre-payment agreements])), 0)),"")</f>
        <v/>
      </c>
      <c r="B28" s="111"/>
      <c r="C28" s="112"/>
      <c r="D28" s="113"/>
      <c r="E28" s="118" t="str">
        <f>IF($A28="","", COUNTIF(apc[Discounts, memberships &amp; pre-payment agreements], A28))</f>
        <v/>
      </c>
      <c r="F28" s="118" t="str">
        <f>IF($A28="","", SUMIF(apc[Discounts, memberships &amp; pre-payment agreements], $A28, apc[APC paid (£) including VAT if charged]))</f>
        <v/>
      </c>
      <c r="G28" s="118" t="str">
        <f>IF($A28="","", SUMIF(apc[Discounts, memberships &amp; pre-payment agreements], $A28, apc[Amount of APC charged to COAF grant (including VAT if charged) in £] ))</f>
        <v/>
      </c>
      <c r="H28" s="118" t="str">
        <f>IF($A28="","", SUMIF(apc[Discounts, memberships &amp; pre-payment agreements], $A28, apc[Amount of APC charged to RCUK OA fund (including VAT if charged) in £]))</f>
        <v/>
      </c>
      <c r="I28" s="119" t="str">
        <f t="shared" si="1"/>
        <v/>
      </c>
      <c r="J28" s="119" t="str">
        <f t="shared" si="2"/>
        <v/>
      </c>
      <c r="K28" s="118" t="str">
        <f t="shared" si="3"/>
        <v/>
      </c>
    </row>
    <row r="29" spans="1:11" x14ac:dyDescent="0.2">
      <c r="A29" s="110" t="str">
        <f t="array" ref="A29">IFERROR(INDEX(apc[Discounts, memberships &amp; pre-payment agreements], MATCH(0,IF(ISBLANK(apc[Discounts, memberships &amp; pre-payment agreements]),1,COUNTIF($A$2:A28, apc[Discounts, memberships &amp; pre-payment agreements])), 0)),"")</f>
        <v/>
      </c>
      <c r="B29" s="111"/>
      <c r="C29" s="112"/>
      <c r="D29" s="113"/>
      <c r="E29" s="118" t="str">
        <f>IF($A29="","", COUNTIF(apc[Discounts, memberships &amp; pre-payment agreements], A29))</f>
        <v/>
      </c>
      <c r="F29" s="118" t="str">
        <f>IF($A29="","", SUMIF(apc[Discounts, memberships &amp; pre-payment agreements], $A29, apc[APC paid (£) including VAT if charged]))</f>
        <v/>
      </c>
      <c r="G29" s="118" t="str">
        <f>IF($A29="","", SUMIF(apc[Discounts, memberships &amp; pre-payment agreements], $A29, apc[Amount of APC charged to COAF grant (including VAT if charged) in £] ))</f>
        <v/>
      </c>
      <c r="H29" s="118" t="str">
        <f>IF($A29="","", SUMIF(apc[Discounts, memberships &amp; pre-payment agreements], $A29, apc[Amount of APC charged to RCUK OA fund (including VAT if charged) in £]))</f>
        <v/>
      </c>
      <c r="I29" s="119" t="str">
        <f t="shared" si="1"/>
        <v/>
      </c>
      <c r="J29" s="119" t="str">
        <f t="shared" si="2"/>
        <v/>
      </c>
      <c r="K29" s="118" t="str">
        <f t="shared" si="3"/>
        <v/>
      </c>
    </row>
    <row r="30" spans="1:11" x14ac:dyDescent="0.2">
      <c r="A30" s="110" t="str">
        <f t="array" ref="A30">IFERROR(INDEX(apc[Discounts, memberships &amp; pre-payment agreements], MATCH(0,IF(ISBLANK(apc[Discounts, memberships &amp; pre-payment agreements]),1,COUNTIF($A$2:A29, apc[Discounts, memberships &amp; pre-payment agreements])), 0)),"")</f>
        <v/>
      </c>
      <c r="B30" s="111"/>
      <c r="C30" s="112"/>
      <c r="D30" s="113"/>
      <c r="E30" s="118" t="str">
        <f>IF($A30="","", COUNTIF(apc[Discounts, memberships &amp; pre-payment agreements], A30))</f>
        <v/>
      </c>
      <c r="F30" s="118" t="str">
        <f>IF($A30="","", SUMIF(apc[Discounts, memberships &amp; pre-payment agreements], $A30, apc[APC paid (£) including VAT if charged]))</f>
        <v/>
      </c>
      <c r="G30" s="118" t="str">
        <f>IF($A30="","", SUMIF(apc[Discounts, memberships &amp; pre-payment agreements], $A30, apc[Amount of APC charged to COAF grant (including VAT if charged) in £] ))</f>
        <v/>
      </c>
      <c r="H30" s="118" t="str">
        <f>IF($A30="","", SUMIF(apc[Discounts, memberships &amp; pre-payment agreements], $A30, apc[Amount of APC charged to RCUK OA fund (including VAT if charged) in £]))</f>
        <v/>
      </c>
      <c r="I30" s="119" t="str">
        <f t="shared" si="1"/>
        <v/>
      </c>
      <c r="J30" s="119" t="str">
        <f t="shared" si="2"/>
        <v/>
      </c>
      <c r="K30" s="118" t="str">
        <f t="shared" si="3"/>
        <v/>
      </c>
    </row>
    <row r="31" spans="1:11" x14ac:dyDescent="0.2">
      <c r="A31" s="110" t="str">
        <f t="array" ref="A31">IFERROR(INDEX(apc[Discounts, memberships &amp; pre-payment agreements], MATCH(0,IF(ISBLANK(apc[Discounts, memberships &amp; pre-payment agreements]),1,COUNTIF($A$2:A30, apc[Discounts, memberships &amp; pre-payment agreements])), 0)),"")</f>
        <v/>
      </c>
      <c r="B31" s="111"/>
      <c r="C31" s="112"/>
      <c r="D31" s="113"/>
      <c r="E31" s="118" t="str">
        <f>IF($A31="","", COUNTIF(apc[Discounts, memberships &amp; pre-payment agreements], A31))</f>
        <v/>
      </c>
      <c r="F31" s="118" t="str">
        <f>IF($A31="","", SUMIF(apc[Discounts, memberships &amp; pre-payment agreements], $A31, apc[APC paid (£) including VAT if charged]))</f>
        <v/>
      </c>
      <c r="G31" s="118" t="str">
        <f>IF($A31="","", SUMIF(apc[Discounts, memberships &amp; pre-payment agreements], $A31, apc[Amount of APC charged to COAF grant (including VAT if charged) in £] ))</f>
        <v/>
      </c>
      <c r="H31" s="118" t="str">
        <f>IF($A31="","", SUMIF(apc[Discounts, memberships &amp; pre-payment agreements], $A31, apc[Amount of APC charged to RCUK OA fund (including VAT if charged) in £]))</f>
        <v/>
      </c>
      <c r="I31" s="119" t="str">
        <f t="shared" si="1"/>
        <v/>
      </c>
      <c r="J31" s="119" t="str">
        <f t="shared" si="2"/>
        <v/>
      </c>
      <c r="K31" s="118" t="str">
        <f t="shared" si="3"/>
        <v/>
      </c>
    </row>
    <row r="32" spans="1:11" x14ac:dyDescent="0.2">
      <c r="A32" s="110" t="str">
        <f t="array" ref="A32">IFERROR(INDEX(apc[Discounts, memberships &amp; pre-payment agreements], MATCH(0,IF(ISBLANK(apc[Discounts, memberships &amp; pre-payment agreements]),1,COUNTIF($A$2:A31, apc[Discounts, memberships &amp; pre-payment agreements])), 0)),"")</f>
        <v/>
      </c>
      <c r="B32" s="111"/>
      <c r="C32" s="112"/>
      <c r="D32" s="113"/>
      <c r="E32" s="118" t="str">
        <f>IF($A32="","", COUNTIF(apc[Discounts, memberships &amp; pre-payment agreements], A32))</f>
        <v/>
      </c>
      <c r="F32" s="118" t="str">
        <f>IF($A32="","", SUMIF(apc[Discounts, memberships &amp; pre-payment agreements], $A32, apc[APC paid (£) including VAT if charged]))</f>
        <v/>
      </c>
      <c r="G32" s="118" t="str">
        <f>IF($A32="","", SUMIF(apc[Discounts, memberships &amp; pre-payment agreements], $A32, apc[Amount of APC charged to COAF grant (including VAT if charged) in £] ))</f>
        <v/>
      </c>
      <c r="H32" s="118" t="str">
        <f>IF($A32="","", SUMIF(apc[Discounts, memberships &amp; pre-payment agreements], $A32, apc[Amount of APC charged to RCUK OA fund (including VAT if charged) in £]))</f>
        <v/>
      </c>
      <c r="I32" s="119" t="str">
        <f t="shared" si="1"/>
        <v/>
      </c>
      <c r="J32" s="119" t="str">
        <f t="shared" si="2"/>
        <v/>
      </c>
      <c r="K32" s="118" t="str">
        <f t="shared" si="3"/>
        <v/>
      </c>
    </row>
    <row r="33" spans="1:11" x14ac:dyDescent="0.2">
      <c r="A33" s="110" t="str">
        <f t="array" ref="A33">IFERROR(INDEX(apc[Discounts, memberships &amp; pre-payment agreements], MATCH(0,IF(ISBLANK(apc[Discounts, memberships &amp; pre-payment agreements]),1,COUNTIF($A$2:A32, apc[Discounts, memberships &amp; pre-payment agreements])), 0)),"")</f>
        <v/>
      </c>
      <c r="B33" s="111"/>
      <c r="C33" s="112"/>
      <c r="D33" s="113"/>
      <c r="E33" s="118" t="str">
        <f>IF($A33="","", COUNTIF(apc[Discounts, memberships &amp; pre-payment agreements], A33))</f>
        <v/>
      </c>
      <c r="F33" s="118" t="str">
        <f>IF($A33="","", SUMIF(apc[Discounts, memberships &amp; pre-payment agreements], $A33, apc[APC paid (£) including VAT if charged]))</f>
        <v/>
      </c>
      <c r="G33" s="118" t="str">
        <f>IF($A33="","", SUMIF(apc[Discounts, memberships &amp; pre-payment agreements], $A33, apc[Amount of APC charged to COAF grant (including VAT if charged) in £] ))</f>
        <v/>
      </c>
      <c r="H33" s="118" t="str">
        <f>IF($A33="","", SUMIF(apc[Discounts, memberships &amp; pre-payment agreements], $A33, apc[Amount of APC charged to RCUK OA fund (including VAT if charged) in £]))</f>
        <v/>
      </c>
      <c r="I33" s="119" t="str">
        <f t="shared" si="1"/>
        <v/>
      </c>
      <c r="J33" s="119" t="str">
        <f t="shared" si="2"/>
        <v/>
      </c>
      <c r="K33" s="118" t="str">
        <f t="shared" si="3"/>
        <v/>
      </c>
    </row>
    <row r="34" spans="1:11" x14ac:dyDescent="0.2">
      <c r="A34" s="110" t="str">
        <f t="array" ref="A34">IFERROR(INDEX(apc[Discounts, memberships &amp; pre-payment agreements], MATCH(0,IF(ISBLANK(apc[Discounts, memberships &amp; pre-payment agreements]),1,COUNTIF($A$2:A33, apc[Discounts, memberships &amp; pre-payment agreements])), 0)),"")</f>
        <v/>
      </c>
      <c r="B34" s="111"/>
      <c r="C34" s="112"/>
      <c r="D34" s="113"/>
      <c r="E34" s="118" t="str">
        <f>IF($A34="","", COUNTIF(apc[Discounts, memberships &amp; pre-payment agreements], A34))</f>
        <v/>
      </c>
      <c r="F34" s="118" t="str">
        <f>IF($A34="","", SUMIF(apc[Discounts, memberships &amp; pre-payment agreements], $A34, apc[APC paid (£) including VAT if charged]))</f>
        <v/>
      </c>
      <c r="G34" s="118" t="str">
        <f>IF($A34="","", SUMIF(apc[Discounts, memberships &amp; pre-payment agreements], $A34, apc[Amount of APC charged to COAF grant (including VAT if charged) in £] ))</f>
        <v/>
      </c>
      <c r="H34" s="118" t="str">
        <f>IF($A34="","", SUMIF(apc[Discounts, memberships &amp; pre-payment agreements], $A34, apc[Amount of APC charged to RCUK OA fund (including VAT if charged) in £]))</f>
        <v/>
      </c>
      <c r="I34" s="119" t="str">
        <f t="shared" si="1"/>
        <v/>
      </c>
      <c r="J34" s="119" t="str">
        <f t="shared" si="2"/>
        <v/>
      </c>
      <c r="K34" s="118" t="str">
        <f t="shared" si="3"/>
        <v/>
      </c>
    </row>
    <row r="35" spans="1:11" x14ac:dyDescent="0.2">
      <c r="A35" s="110" t="str">
        <f t="array" ref="A35">IFERROR(INDEX(apc[Discounts, memberships &amp; pre-payment agreements], MATCH(0,IF(ISBLANK(apc[Discounts, memberships &amp; pre-payment agreements]),1,COUNTIF($A$2:A34, apc[Discounts, memberships &amp; pre-payment agreements])), 0)),"")</f>
        <v/>
      </c>
      <c r="B35" s="111"/>
      <c r="C35" s="112"/>
      <c r="D35" s="113"/>
      <c r="E35" s="118" t="str">
        <f>IF($A35="","", COUNTIF(apc[Discounts, memberships &amp; pre-payment agreements], A35))</f>
        <v/>
      </c>
      <c r="F35" s="118" t="str">
        <f>IF($A35="","", SUMIF(apc[Discounts, memberships &amp; pre-payment agreements], $A35, apc[APC paid (£) including VAT if charged]))</f>
        <v/>
      </c>
      <c r="G35" s="118" t="str">
        <f>IF($A35="","", SUMIF(apc[Discounts, memberships &amp; pre-payment agreements], $A35, apc[Amount of APC charged to COAF grant (including VAT if charged) in £] ))</f>
        <v/>
      </c>
      <c r="H35" s="118" t="str">
        <f>IF($A35="","", SUMIF(apc[Discounts, memberships &amp; pre-payment agreements], $A35, apc[Amount of APC charged to RCUK OA fund (including VAT if charged) in £]))</f>
        <v/>
      </c>
      <c r="I35" s="119" t="str">
        <f t="shared" si="1"/>
        <v/>
      </c>
      <c r="J35" s="119" t="str">
        <f t="shared" si="2"/>
        <v/>
      </c>
      <c r="K35" s="118" t="str">
        <f t="shared" si="3"/>
        <v/>
      </c>
    </row>
    <row r="36" spans="1:11" x14ac:dyDescent="0.2">
      <c r="A36" s="110" t="str">
        <f t="array" ref="A36">IFERROR(INDEX(apc[Discounts, memberships &amp; pre-payment agreements], MATCH(0,IF(ISBLANK(apc[Discounts, memberships &amp; pre-payment agreements]),1,COUNTIF($A$2:A35, apc[Discounts, memberships &amp; pre-payment agreements])), 0)),"")</f>
        <v/>
      </c>
      <c r="B36" s="111"/>
      <c r="C36" s="112"/>
      <c r="D36" s="113"/>
      <c r="E36" s="118" t="str">
        <f>IF($A36="","", COUNTIF(apc[Discounts, memberships &amp; pre-payment agreements], A36))</f>
        <v/>
      </c>
      <c r="F36" s="118" t="str">
        <f>IF($A36="","", SUMIF(apc[Discounts, memberships &amp; pre-payment agreements], $A36, apc[APC paid (£) including VAT if charged]))</f>
        <v/>
      </c>
      <c r="G36" s="118" t="str">
        <f>IF($A36="","", SUMIF(apc[Discounts, memberships &amp; pre-payment agreements], $A36, apc[Amount of APC charged to COAF grant (including VAT if charged) in £] ))</f>
        <v/>
      </c>
      <c r="H36" s="118" t="str">
        <f>IF($A36="","", SUMIF(apc[Discounts, memberships &amp; pre-payment agreements], $A36, apc[Amount of APC charged to RCUK OA fund (including VAT if charged) in £]))</f>
        <v/>
      </c>
      <c r="I36" s="119" t="str">
        <f t="shared" si="1"/>
        <v/>
      </c>
      <c r="J36" s="119" t="str">
        <f t="shared" si="2"/>
        <v/>
      </c>
      <c r="K36" s="118" t="str">
        <f t="shared" si="3"/>
        <v/>
      </c>
    </row>
    <row r="37" spans="1:11" x14ac:dyDescent="0.2">
      <c r="A37" s="110" t="str">
        <f t="array" ref="A37">IFERROR(INDEX(apc[Discounts, memberships &amp; pre-payment agreements], MATCH(0,IF(ISBLANK(apc[Discounts, memberships &amp; pre-payment agreements]),1,COUNTIF($A$2:A36, apc[Discounts, memberships &amp; pre-payment agreements])), 0)),"")</f>
        <v/>
      </c>
      <c r="B37" s="111"/>
      <c r="C37" s="112"/>
      <c r="D37" s="113"/>
      <c r="E37" s="118" t="str">
        <f>IF($A37="","", COUNTIF(apc[Discounts, memberships &amp; pre-payment agreements], A37))</f>
        <v/>
      </c>
      <c r="F37" s="118" t="str">
        <f>IF($A37="","", SUMIF(apc[Discounts, memberships &amp; pre-payment agreements], $A37, apc[APC paid (£) including VAT if charged]))</f>
        <v/>
      </c>
      <c r="G37" s="118" t="str">
        <f>IF($A37="","", SUMIF(apc[Discounts, memberships &amp; pre-payment agreements], $A37, apc[Amount of APC charged to COAF grant (including VAT if charged) in £] ))</f>
        <v/>
      </c>
      <c r="H37" s="118" t="str">
        <f>IF($A37="","", SUMIF(apc[Discounts, memberships &amp; pre-payment agreements], $A37, apc[Amount of APC charged to RCUK OA fund (including VAT if charged) in £]))</f>
        <v/>
      </c>
      <c r="I37" s="119" t="str">
        <f t="shared" si="1"/>
        <v/>
      </c>
      <c r="J37" s="119" t="str">
        <f t="shared" si="2"/>
        <v/>
      </c>
      <c r="K37" s="118" t="str">
        <f t="shared" si="3"/>
        <v/>
      </c>
    </row>
    <row r="38" spans="1:11" x14ac:dyDescent="0.2">
      <c r="A38" s="110" t="str">
        <f t="array" ref="A38">IFERROR(INDEX(apc[Discounts, memberships &amp; pre-payment agreements], MATCH(0,IF(ISBLANK(apc[Discounts, memberships &amp; pre-payment agreements]),1,COUNTIF($A$2:A37, apc[Discounts, memberships &amp; pre-payment agreements])), 0)),"")</f>
        <v/>
      </c>
      <c r="B38" s="111"/>
      <c r="C38" s="112"/>
      <c r="D38" s="113"/>
      <c r="E38" s="118" t="str">
        <f>IF($A38="","", COUNTIF(apc[Discounts, memberships &amp; pre-payment agreements], A38))</f>
        <v/>
      </c>
      <c r="F38" s="118" t="str">
        <f>IF($A38="","", SUMIF(apc[Discounts, memberships &amp; pre-payment agreements], $A38, apc[APC paid (£) including VAT if charged]))</f>
        <v/>
      </c>
      <c r="G38" s="118" t="str">
        <f>IF($A38="","", SUMIF(apc[Discounts, memberships &amp; pre-payment agreements], $A38, apc[Amount of APC charged to COAF grant (including VAT if charged) in £] ))</f>
        <v/>
      </c>
      <c r="H38" s="118" t="str">
        <f>IF($A38="","", SUMIF(apc[Discounts, memberships &amp; pre-payment agreements], $A38, apc[Amount of APC charged to RCUK OA fund (including VAT if charged) in £]))</f>
        <v/>
      </c>
      <c r="I38" s="119" t="str">
        <f t="shared" si="1"/>
        <v/>
      </c>
      <c r="J38" s="119" t="str">
        <f t="shared" si="2"/>
        <v/>
      </c>
      <c r="K38" s="118" t="str">
        <f t="shared" si="3"/>
        <v/>
      </c>
    </row>
    <row r="39" spans="1:11" x14ac:dyDescent="0.2">
      <c r="A39" s="110" t="str">
        <f t="array" ref="A39">IFERROR(INDEX(apc[Discounts, memberships &amp; pre-payment agreements], MATCH(0,IF(ISBLANK(apc[Discounts, memberships &amp; pre-payment agreements]),1,COUNTIF($A$2:A38, apc[Discounts, memberships &amp; pre-payment agreements])), 0)),"")</f>
        <v/>
      </c>
      <c r="B39" s="111"/>
      <c r="C39" s="112"/>
      <c r="D39" s="113"/>
      <c r="E39" s="118" t="str">
        <f>IF($A39="","", COUNTIF(apc[Discounts, memberships &amp; pre-payment agreements], A39))</f>
        <v/>
      </c>
      <c r="F39" s="118" t="str">
        <f>IF($A39="","", SUMIF(apc[Discounts, memberships &amp; pre-payment agreements], $A39, apc[APC paid (£) including VAT if charged]))</f>
        <v/>
      </c>
      <c r="G39" s="118" t="str">
        <f>IF($A39="","", SUMIF(apc[Discounts, memberships &amp; pre-payment agreements], $A39, apc[Amount of APC charged to COAF grant (including VAT if charged) in £] ))</f>
        <v/>
      </c>
      <c r="H39" s="118" t="str">
        <f>IF($A39="","", SUMIF(apc[Discounts, memberships &amp; pre-payment agreements], $A39, apc[Amount of APC charged to RCUK OA fund (including VAT if charged) in £]))</f>
        <v/>
      </c>
      <c r="I39" s="119" t="str">
        <f t="shared" si="1"/>
        <v/>
      </c>
      <c r="J39" s="119" t="str">
        <f t="shared" si="2"/>
        <v/>
      </c>
      <c r="K39" s="118" t="str">
        <f t="shared" si="3"/>
        <v/>
      </c>
    </row>
    <row r="40" spans="1:11" x14ac:dyDescent="0.2">
      <c r="A40" s="110" t="str">
        <f t="array" ref="A40">IFERROR(INDEX(apc[Discounts, memberships &amp; pre-payment agreements], MATCH(0,IF(ISBLANK(apc[Discounts, memberships &amp; pre-payment agreements]),1,COUNTIF($A$2:A39, apc[Discounts, memberships &amp; pre-payment agreements])), 0)),"")</f>
        <v/>
      </c>
      <c r="B40" s="111"/>
      <c r="C40" s="112"/>
      <c r="D40" s="113"/>
      <c r="E40" s="118" t="str">
        <f>IF($A40="","", COUNTIF(apc[Discounts, memberships &amp; pre-payment agreements], A40))</f>
        <v/>
      </c>
      <c r="F40" s="118" t="str">
        <f>IF($A40="","", SUMIF(apc[Discounts, memberships &amp; pre-payment agreements], $A40, apc[APC paid (£) including VAT if charged]))</f>
        <v/>
      </c>
      <c r="G40" s="118" t="str">
        <f>IF($A40="","", SUMIF(apc[Discounts, memberships &amp; pre-payment agreements], $A40, apc[Amount of APC charged to COAF grant (including VAT if charged) in £] ))</f>
        <v/>
      </c>
      <c r="H40" s="118" t="str">
        <f>IF($A40="","", SUMIF(apc[Discounts, memberships &amp; pre-payment agreements], $A40, apc[Amount of APC charged to RCUK OA fund (including VAT if charged) in £]))</f>
        <v/>
      </c>
      <c r="I40" s="119" t="str">
        <f t="shared" si="1"/>
        <v/>
      </c>
      <c r="J40" s="119" t="str">
        <f t="shared" si="2"/>
        <v/>
      </c>
      <c r="K40" s="118" t="str">
        <f t="shared" si="3"/>
        <v/>
      </c>
    </row>
    <row r="41" spans="1:11" x14ac:dyDescent="0.2">
      <c r="A41" s="110" t="str">
        <f t="array" ref="A41">IFERROR(INDEX(apc[Discounts, memberships &amp; pre-payment agreements], MATCH(0,IF(ISBLANK(apc[Discounts, memberships &amp; pre-payment agreements]),1,COUNTIF($A$2:A40, apc[Discounts, memberships &amp; pre-payment agreements])), 0)),"")</f>
        <v/>
      </c>
      <c r="B41" s="111"/>
      <c r="C41" s="112"/>
      <c r="D41" s="113"/>
      <c r="E41" s="118" t="str">
        <f>IF($A41="","", COUNTIF(apc[Discounts, memberships &amp; pre-payment agreements], A41))</f>
        <v/>
      </c>
      <c r="F41" s="118" t="str">
        <f>IF($A41="","", SUMIF(apc[Discounts, memberships &amp; pre-payment agreements], $A41, apc[APC paid (£) including VAT if charged]))</f>
        <v/>
      </c>
      <c r="G41" s="118" t="str">
        <f>IF($A41="","", SUMIF(apc[Discounts, memberships &amp; pre-payment agreements], $A41, apc[Amount of APC charged to COAF grant (including VAT if charged) in £] ))</f>
        <v/>
      </c>
      <c r="H41" s="118" t="str">
        <f>IF($A41="","", SUMIF(apc[Discounts, memberships &amp; pre-payment agreements], $A41, apc[Amount of APC charged to RCUK OA fund (including VAT if charged) in £]))</f>
        <v/>
      </c>
      <c r="I41" s="119" t="str">
        <f t="shared" si="1"/>
        <v/>
      </c>
      <c r="J41" s="119" t="str">
        <f t="shared" si="2"/>
        <v/>
      </c>
      <c r="K41" s="118" t="str">
        <f t="shared" si="3"/>
        <v/>
      </c>
    </row>
    <row r="42" spans="1:11" x14ac:dyDescent="0.2">
      <c r="A42" s="110" t="str">
        <f t="array" ref="A42">IFERROR(INDEX(apc[Discounts, memberships &amp; pre-payment agreements], MATCH(0,IF(ISBLANK(apc[Discounts, memberships &amp; pre-payment agreements]),1,COUNTIF($A$2:A41, apc[Discounts, memberships &amp; pre-payment agreements])), 0)),"")</f>
        <v/>
      </c>
      <c r="B42" s="111"/>
      <c r="C42" s="112"/>
      <c r="D42" s="113"/>
      <c r="E42" s="118" t="str">
        <f>IF($A42="","", COUNTIF(apc[Discounts, memberships &amp; pre-payment agreements], A42))</f>
        <v/>
      </c>
      <c r="F42" s="118" t="str">
        <f>IF($A42="","", SUMIF(apc[Discounts, memberships &amp; pre-payment agreements], $A42, apc[APC paid (£) including VAT if charged]))</f>
        <v/>
      </c>
      <c r="G42" s="118" t="str">
        <f>IF($A42="","", SUMIF(apc[Discounts, memberships &amp; pre-payment agreements], $A42, apc[Amount of APC charged to COAF grant (including VAT if charged) in £] ))</f>
        <v/>
      </c>
      <c r="H42" s="118" t="str">
        <f>IF($A42="","", SUMIF(apc[Discounts, memberships &amp; pre-payment agreements], $A42, apc[Amount of APC charged to RCUK OA fund (including VAT if charged) in £]))</f>
        <v/>
      </c>
      <c r="I42" s="119" t="str">
        <f t="shared" si="1"/>
        <v/>
      </c>
      <c r="J42" s="119" t="str">
        <f t="shared" si="2"/>
        <v/>
      </c>
      <c r="K42" s="118" t="str">
        <f t="shared" si="3"/>
        <v/>
      </c>
    </row>
    <row r="43" spans="1:11" x14ac:dyDescent="0.2">
      <c r="A43" s="110" t="str">
        <f t="array" ref="A43">IFERROR(INDEX(apc[Discounts, memberships &amp; pre-payment agreements], MATCH(0,IF(ISBLANK(apc[Discounts, memberships &amp; pre-payment agreements]),1,COUNTIF($A$2:A42, apc[Discounts, memberships &amp; pre-payment agreements])), 0)),"")</f>
        <v/>
      </c>
      <c r="B43" s="111"/>
      <c r="C43" s="112"/>
      <c r="D43" s="113"/>
      <c r="E43" s="118" t="str">
        <f>IF($A43="","", COUNTIF(apc[Discounts, memberships &amp; pre-payment agreements], A43))</f>
        <v/>
      </c>
      <c r="F43" s="118" t="str">
        <f>IF($A43="","", SUMIF(apc[Discounts, memberships &amp; pre-payment agreements], $A43, apc[APC paid (£) including VAT if charged]))</f>
        <v/>
      </c>
      <c r="G43" s="118" t="str">
        <f>IF($A43="","", SUMIF(apc[Discounts, memberships &amp; pre-payment agreements], $A43, apc[Amount of APC charged to COAF grant (including VAT if charged) in £] ))</f>
        <v/>
      </c>
      <c r="H43" s="118" t="str">
        <f>IF($A43="","", SUMIF(apc[Discounts, memberships &amp; pre-payment agreements], $A43, apc[Amount of APC charged to RCUK OA fund (including VAT if charged) in £]))</f>
        <v/>
      </c>
      <c r="I43" s="119" t="str">
        <f t="shared" si="1"/>
        <v/>
      </c>
      <c r="J43" s="119" t="str">
        <f t="shared" si="2"/>
        <v/>
      </c>
      <c r="K43" s="118" t="str">
        <f t="shared" si="3"/>
        <v/>
      </c>
    </row>
    <row r="44" spans="1:11" x14ac:dyDescent="0.2">
      <c r="A44" s="110" t="str">
        <f t="array" ref="A44">IFERROR(INDEX(apc[Discounts, memberships &amp; pre-payment agreements], MATCH(0,IF(ISBLANK(apc[Discounts, memberships &amp; pre-payment agreements]),1,COUNTIF($A$2:A43, apc[Discounts, memberships &amp; pre-payment agreements])), 0)),"")</f>
        <v/>
      </c>
      <c r="B44" s="111"/>
      <c r="C44" s="112"/>
      <c r="D44" s="113"/>
      <c r="E44" s="118" t="str">
        <f>IF($A44="","", COUNTIF(apc[Discounts, memberships &amp; pre-payment agreements], A44))</f>
        <v/>
      </c>
      <c r="F44" s="118" t="str">
        <f>IF($A44="","", SUMIF(apc[Discounts, memberships &amp; pre-payment agreements], $A44, apc[APC paid (£) including VAT if charged]))</f>
        <v/>
      </c>
      <c r="G44" s="118" t="str">
        <f>IF($A44="","", SUMIF(apc[Discounts, memberships &amp; pre-payment agreements], $A44, apc[Amount of APC charged to COAF grant (including VAT if charged) in £] ))</f>
        <v/>
      </c>
      <c r="H44" s="118" t="str">
        <f>IF($A44="","", SUMIF(apc[Discounts, memberships &amp; pre-payment agreements], $A44, apc[Amount of APC charged to RCUK OA fund (including VAT if charged) in £]))</f>
        <v/>
      </c>
      <c r="I44" s="119" t="str">
        <f t="shared" si="1"/>
        <v/>
      </c>
      <c r="J44" s="119" t="str">
        <f t="shared" si="2"/>
        <v/>
      </c>
      <c r="K44" s="118" t="str">
        <f t="shared" si="3"/>
        <v/>
      </c>
    </row>
    <row r="45" spans="1:11" x14ac:dyDescent="0.2">
      <c r="A45" s="110" t="str">
        <f t="array" ref="A45">IFERROR(INDEX(apc[Discounts, memberships &amp; pre-payment agreements], MATCH(0,IF(ISBLANK(apc[Discounts, memberships &amp; pre-payment agreements]),1,COUNTIF($A$2:A44, apc[Discounts, memberships &amp; pre-payment agreements])), 0)),"")</f>
        <v/>
      </c>
      <c r="B45" s="111"/>
      <c r="C45" s="112"/>
      <c r="D45" s="113"/>
      <c r="E45" s="118" t="str">
        <f>IF($A45="","", COUNTIF(apc[Discounts, memberships &amp; pre-payment agreements], A45))</f>
        <v/>
      </c>
      <c r="F45" s="118" t="str">
        <f>IF($A45="","", SUMIF(apc[Discounts, memberships &amp; pre-payment agreements], $A45, apc[APC paid (£) including VAT if charged]))</f>
        <v/>
      </c>
      <c r="G45" s="118" t="str">
        <f>IF($A45="","", SUMIF(apc[Discounts, memberships &amp; pre-payment agreements], $A45, apc[Amount of APC charged to COAF grant (including VAT if charged) in £] ))</f>
        <v/>
      </c>
      <c r="H45" s="118" t="str">
        <f>IF($A45="","", SUMIF(apc[Discounts, memberships &amp; pre-payment agreements], $A45, apc[Amount of APC charged to RCUK OA fund (including VAT if charged) in £]))</f>
        <v/>
      </c>
      <c r="I45" s="119" t="str">
        <f t="shared" si="1"/>
        <v/>
      </c>
      <c r="J45" s="119" t="str">
        <f t="shared" si="2"/>
        <v/>
      </c>
      <c r="K45" s="118" t="str">
        <f t="shared" si="3"/>
        <v/>
      </c>
    </row>
    <row r="46" spans="1:11" x14ac:dyDescent="0.2">
      <c r="A46" s="110" t="str">
        <f t="array" ref="A46">IFERROR(INDEX(apc[Discounts, memberships &amp; pre-payment agreements], MATCH(0,IF(ISBLANK(apc[Discounts, memberships &amp; pre-payment agreements]),1,COUNTIF($A$2:A45, apc[Discounts, memberships &amp; pre-payment agreements])), 0)),"")</f>
        <v/>
      </c>
      <c r="B46" s="111"/>
      <c r="C46" s="112"/>
      <c r="D46" s="113"/>
      <c r="E46" s="118" t="str">
        <f>IF($A46="","", COUNTIF(apc[Discounts, memberships &amp; pre-payment agreements], A46))</f>
        <v/>
      </c>
      <c r="F46" s="118" t="str">
        <f>IF($A46="","", SUMIF(apc[Discounts, memberships &amp; pre-payment agreements], $A46, apc[APC paid (£) including VAT if charged]))</f>
        <v/>
      </c>
      <c r="G46" s="118" t="str">
        <f>IF($A46="","", SUMIF(apc[Discounts, memberships &amp; pre-payment agreements], $A46, apc[Amount of APC charged to COAF grant (including VAT if charged) in £] ))</f>
        <v/>
      </c>
      <c r="H46" s="118" t="str">
        <f>IF($A46="","", SUMIF(apc[Discounts, memberships &amp; pre-payment agreements], $A46, apc[Amount of APC charged to RCUK OA fund (including VAT if charged) in £]))</f>
        <v/>
      </c>
      <c r="I46" s="119" t="str">
        <f t="shared" si="1"/>
        <v/>
      </c>
      <c r="J46" s="119" t="str">
        <f t="shared" si="2"/>
        <v/>
      </c>
      <c r="K46" s="118" t="str">
        <f t="shared" si="3"/>
        <v/>
      </c>
    </row>
    <row r="47" spans="1:11" x14ac:dyDescent="0.2">
      <c r="A47" s="110" t="str">
        <f t="array" ref="A47">IFERROR(INDEX(apc[Discounts, memberships &amp; pre-payment agreements], MATCH(0,IF(ISBLANK(apc[Discounts, memberships &amp; pre-payment agreements]),1,COUNTIF($A$2:A46, apc[Discounts, memberships &amp; pre-payment agreements])), 0)),"")</f>
        <v/>
      </c>
      <c r="B47" s="111"/>
      <c r="C47" s="112"/>
      <c r="D47" s="113"/>
      <c r="E47" s="118" t="str">
        <f>IF($A47="","", COUNTIF(apc[Discounts, memberships &amp; pre-payment agreements], A47))</f>
        <v/>
      </c>
      <c r="F47" s="118" t="str">
        <f>IF($A47="","", SUMIF(apc[Discounts, memberships &amp; pre-payment agreements], $A47, apc[APC paid (£) including VAT if charged]))</f>
        <v/>
      </c>
      <c r="G47" s="118" t="str">
        <f>IF($A47="","", SUMIF(apc[Discounts, memberships &amp; pre-payment agreements], $A47, apc[Amount of APC charged to COAF grant (including VAT if charged) in £] ))</f>
        <v/>
      </c>
      <c r="H47" s="118" t="str">
        <f>IF($A47="","", SUMIF(apc[Discounts, memberships &amp; pre-payment agreements], $A47, apc[Amount of APC charged to RCUK OA fund (including VAT if charged) in £]))</f>
        <v/>
      </c>
      <c r="I47" s="119" t="str">
        <f t="shared" si="1"/>
        <v/>
      </c>
      <c r="J47" s="119" t="str">
        <f t="shared" si="2"/>
        <v/>
      </c>
      <c r="K47" s="118" t="str">
        <f t="shared" si="3"/>
        <v/>
      </c>
    </row>
    <row r="48" spans="1:11" x14ac:dyDescent="0.2">
      <c r="A48" s="110" t="str">
        <f t="array" ref="A48">IFERROR(INDEX(apc[Discounts, memberships &amp; pre-payment agreements], MATCH(0,IF(ISBLANK(apc[Discounts, memberships &amp; pre-payment agreements]),1,COUNTIF($A$2:A47, apc[Discounts, memberships &amp; pre-payment agreements])), 0)),"")</f>
        <v/>
      </c>
      <c r="B48" s="111"/>
      <c r="C48" s="112"/>
      <c r="D48" s="113"/>
      <c r="E48" s="118" t="str">
        <f>IF($A48="","", COUNTIF(apc[Discounts, memberships &amp; pre-payment agreements], A48))</f>
        <v/>
      </c>
      <c r="F48" s="118" t="str">
        <f>IF($A48="","", SUMIF(apc[Discounts, memberships &amp; pre-payment agreements], $A48, apc[APC paid (£) including VAT if charged]))</f>
        <v/>
      </c>
      <c r="G48" s="118" t="str">
        <f>IF($A48="","", SUMIF(apc[Discounts, memberships &amp; pre-payment agreements], $A48, apc[Amount of APC charged to COAF grant (including VAT if charged) in £] ))</f>
        <v/>
      </c>
      <c r="H48" s="118" t="str">
        <f>IF($A48="","", SUMIF(apc[Discounts, memberships &amp; pre-payment agreements], $A48, apc[Amount of APC charged to RCUK OA fund (including VAT if charged) in £]))</f>
        <v/>
      </c>
      <c r="I48" s="119" t="str">
        <f t="shared" si="1"/>
        <v/>
      </c>
      <c r="J48" s="119" t="str">
        <f t="shared" si="2"/>
        <v/>
      </c>
      <c r="K48" s="118" t="str">
        <f t="shared" si="3"/>
        <v/>
      </c>
    </row>
    <row r="49" spans="1:11" x14ac:dyDescent="0.2">
      <c r="A49" s="110" t="str">
        <f t="array" ref="A49">IFERROR(INDEX(apc[Discounts, memberships &amp; pre-payment agreements], MATCH(0,IF(ISBLANK(apc[Discounts, memberships &amp; pre-payment agreements]),1,COUNTIF($A$2:A48, apc[Discounts, memberships &amp; pre-payment agreements])), 0)),"")</f>
        <v/>
      </c>
      <c r="B49" s="111"/>
      <c r="C49" s="112"/>
      <c r="D49" s="113"/>
      <c r="E49" s="118" t="str">
        <f>IF($A49="","", COUNTIF(apc[Discounts, memberships &amp; pre-payment agreements], A49))</f>
        <v/>
      </c>
      <c r="F49" s="118" t="str">
        <f>IF($A49="","", SUMIF(apc[Discounts, memberships &amp; pre-payment agreements], $A49, apc[APC paid (£) including VAT if charged]))</f>
        <v/>
      </c>
      <c r="G49" s="118" t="str">
        <f>IF($A49="","", SUMIF(apc[Discounts, memberships &amp; pre-payment agreements], $A49, apc[Amount of APC charged to COAF grant (including VAT if charged) in £] ))</f>
        <v/>
      </c>
      <c r="H49" s="118" t="str">
        <f>IF($A49="","", SUMIF(apc[Discounts, memberships &amp; pre-payment agreements], $A49, apc[Amount of APC charged to RCUK OA fund (including VAT if charged) in £]))</f>
        <v/>
      </c>
      <c r="I49" s="119" t="str">
        <f t="shared" si="1"/>
        <v/>
      </c>
      <c r="J49" s="119" t="str">
        <f t="shared" si="2"/>
        <v/>
      </c>
      <c r="K49" s="118" t="str">
        <f t="shared" si="3"/>
        <v/>
      </c>
    </row>
    <row r="50" spans="1:11" ht="13.5" thickBot="1" x14ac:dyDescent="0.25">
      <c r="A50" s="110" t="str">
        <f t="array" ref="A50">IFERROR(INDEX(apc[Discounts, memberships &amp; pre-payment agreements], MATCH(0,IF(ISBLANK(apc[Discounts, memberships &amp; pre-payment agreements]),1,COUNTIF($A$2:A49, apc[Discounts, memberships &amp; pre-payment agreements])), 0)),"")</f>
        <v/>
      </c>
      <c r="B50" s="146"/>
      <c r="C50" s="147"/>
      <c r="D50" s="148"/>
      <c r="E50" s="118" t="str">
        <f>IF($A50="","", COUNTIF(apc[Discounts, memberships &amp; pre-payment agreements], A50))</f>
        <v/>
      </c>
      <c r="F50" s="118" t="str">
        <f>IF($A50="","", SUMIF(apc[Discounts, memberships &amp; pre-payment agreements], $A50, apc[APC paid (£) including VAT if charged]))</f>
        <v/>
      </c>
      <c r="G50" s="118" t="str">
        <f>IF($A50="","", SUMIF(apc[Discounts, memberships &amp; pre-payment agreements], $A50, apc[Amount of APC charged to COAF grant (including VAT if charged) in £] ))</f>
        <v/>
      </c>
      <c r="H50" s="118" t="str">
        <f>IF($A50="","", SUMIF(apc[Discounts, memberships &amp; pre-payment agreements], $A50, apc[Amount of APC charged to RCUK OA fund (including VAT if charged) in £]))</f>
        <v/>
      </c>
      <c r="I50" s="119" t="str">
        <f t="shared" si="1"/>
        <v/>
      </c>
      <c r="J50" s="119" t="str">
        <f t="shared" si="2"/>
        <v/>
      </c>
      <c r="K50" s="118" t="str">
        <f t="shared" si="3"/>
        <v/>
      </c>
    </row>
    <row r="51" spans="1:11" x14ac:dyDescent="0.2">
      <c r="A51" s="110"/>
    </row>
    <row r="52" spans="1:11" x14ac:dyDescent="0.2">
      <c r="A52" s="110"/>
    </row>
    <row r="53" spans="1:11" x14ac:dyDescent="0.2">
      <c r="A53" s="110"/>
    </row>
    <row r="54" spans="1:11" x14ac:dyDescent="0.2">
      <c r="A54" s="110"/>
    </row>
    <row r="55" spans="1:11" x14ac:dyDescent="0.2">
      <c r="A55" s="110"/>
    </row>
    <row r="56" spans="1:11" x14ac:dyDescent="0.2">
      <c r="A56" s="110"/>
    </row>
    <row r="57" spans="1:11" x14ac:dyDescent="0.2">
      <c r="A57" s="110"/>
    </row>
    <row r="58" spans="1:11" x14ac:dyDescent="0.2">
      <c r="A58" s="110"/>
    </row>
    <row r="59" spans="1:11" x14ac:dyDescent="0.2">
      <c r="A59" s="110"/>
    </row>
    <row r="60" spans="1:11" x14ac:dyDescent="0.2">
      <c r="A60" s="110"/>
    </row>
    <row r="61" spans="1:11" x14ac:dyDescent="0.2">
      <c r="A61" s="110"/>
    </row>
    <row r="62" spans="1:11" x14ac:dyDescent="0.2">
      <c r="A62" s="110"/>
    </row>
    <row r="63" spans="1:11" x14ac:dyDescent="0.2">
      <c r="A63" s="110"/>
    </row>
    <row r="64" spans="1:11" x14ac:dyDescent="0.2">
      <c r="A64" s="110"/>
    </row>
    <row r="65" spans="1:1" x14ac:dyDescent="0.2">
      <c r="A65" s="110"/>
    </row>
    <row r="66" spans="1:1" x14ac:dyDescent="0.2">
      <c r="A66" s="110"/>
    </row>
    <row r="67" spans="1:1" x14ac:dyDescent="0.2">
      <c r="A67" s="110"/>
    </row>
    <row r="68" spans="1:1" x14ac:dyDescent="0.2">
      <c r="A68" s="110"/>
    </row>
    <row r="69" spans="1:1" x14ac:dyDescent="0.2">
      <c r="A69" s="110"/>
    </row>
    <row r="70" spans="1:1" x14ac:dyDescent="0.2">
      <c r="A70" s="110"/>
    </row>
    <row r="71" spans="1:1" x14ac:dyDescent="0.2">
      <c r="A71" s="110"/>
    </row>
    <row r="72" spans="1:1" x14ac:dyDescent="0.2">
      <c r="A72" s="110"/>
    </row>
    <row r="73" spans="1:1" x14ac:dyDescent="0.2">
      <c r="A73" s="110"/>
    </row>
    <row r="74" spans="1:1" x14ac:dyDescent="0.2">
      <c r="A74" s="110"/>
    </row>
    <row r="75" spans="1:1" x14ac:dyDescent="0.2">
      <c r="A75" s="110"/>
    </row>
    <row r="76" spans="1:1" x14ac:dyDescent="0.2">
      <c r="A76" s="110"/>
    </row>
    <row r="77" spans="1:1" x14ac:dyDescent="0.2">
      <c r="A77" s="110"/>
    </row>
    <row r="78" spans="1:1" x14ac:dyDescent="0.2">
      <c r="A78" s="110"/>
    </row>
    <row r="79" spans="1:1" x14ac:dyDescent="0.2">
      <c r="A79" s="110"/>
    </row>
    <row r="80" spans="1:1" x14ac:dyDescent="0.2">
      <c r="A80" s="110"/>
    </row>
    <row r="81" spans="1:1" x14ac:dyDescent="0.2">
      <c r="A81" s="110"/>
    </row>
    <row r="82" spans="1:1" x14ac:dyDescent="0.2">
      <c r="A82" s="110"/>
    </row>
    <row r="83" spans="1:1" x14ac:dyDescent="0.2">
      <c r="A83" s="110"/>
    </row>
    <row r="84" spans="1:1" x14ac:dyDescent="0.2">
      <c r="A84" s="110"/>
    </row>
    <row r="85" spans="1:1" x14ac:dyDescent="0.2">
      <c r="A85" s="110"/>
    </row>
    <row r="86" spans="1:1" x14ac:dyDescent="0.2">
      <c r="A86" s="110"/>
    </row>
    <row r="87" spans="1:1" x14ac:dyDescent="0.2">
      <c r="A87" s="110"/>
    </row>
    <row r="88" spans="1:1" x14ac:dyDescent="0.2">
      <c r="A88" s="110"/>
    </row>
    <row r="89" spans="1:1" x14ac:dyDescent="0.2">
      <c r="A89" s="110"/>
    </row>
    <row r="90" spans="1:1" x14ac:dyDescent="0.2">
      <c r="A90" s="110"/>
    </row>
    <row r="91" spans="1:1" x14ac:dyDescent="0.2">
      <c r="A91" s="110"/>
    </row>
    <row r="92" spans="1:1" x14ac:dyDescent="0.2">
      <c r="A92" s="110"/>
    </row>
    <row r="93" spans="1:1" x14ac:dyDescent="0.2">
      <c r="A93" s="110"/>
    </row>
    <row r="94" spans="1:1" x14ac:dyDescent="0.2">
      <c r="A94" s="110"/>
    </row>
    <row r="95" spans="1:1" x14ac:dyDescent="0.2">
      <c r="A95" s="110"/>
    </row>
    <row r="96" spans="1:1" x14ac:dyDescent="0.2">
      <c r="A96" s="110"/>
    </row>
    <row r="97" spans="1:1" x14ac:dyDescent="0.2">
      <c r="A97" s="110"/>
    </row>
    <row r="98" spans="1:1" x14ac:dyDescent="0.2">
      <c r="A98" s="110"/>
    </row>
    <row r="99" spans="1:1" x14ac:dyDescent="0.2">
      <c r="A99" s="110"/>
    </row>
    <row r="100" spans="1:1" x14ac:dyDescent="0.2">
      <c r="A100" s="110"/>
    </row>
    <row r="101" spans="1:1" x14ac:dyDescent="0.2">
      <c r="A101" s="110"/>
    </row>
    <row r="102" spans="1:1" x14ac:dyDescent="0.2">
      <c r="A102" s="110"/>
    </row>
    <row r="103" spans="1:1" x14ac:dyDescent="0.2">
      <c r="A103" s="110"/>
    </row>
    <row r="104" spans="1:1" x14ac:dyDescent="0.2">
      <c r="A104" s="110"/>
    </row>
    <row r="105" spans="1:1" x14ac:dyDescent="0.2">
      <c r="A105" s="110"/>
    </row>
    <row r="106" spans="1:1" x14ac:dyDescent="0.2">
      <c r="A106" s="110"/>
    </row>
    <row r="107" spans="1:1" x14ac:dyDescent="0.2">
      <c r="A107" s="110"/>
    </row>
    <row r="108" spans="1:1" x14ac:dyDescent="0.2">
      <c r="A108" s="110"/>
    </row>
    <row r="109" spans="1:1" x14ac:dyDescent="0.2">
      <c r="A109" s="110"/>
    </row>
    <row r="110" spans="1:1" x14ac:dyDescent="0.2">
      <c r="A110" s="110"/>
    </row>
    <row r="111" spans="1:1" x14ac:dyDescent="0.2">
      <c r="A111" s="110"/>
    </row>
    <row r="112" spans="1:1" x14ac:dyDescent="0.2">
      <c r="A112" s="110"/>
    </row>
    <row r="113" spans="1:1" x14ac:dyDescent="0.2">
      <c r="A113" s="110"/>
    </row>
    <row r="114" spans="1:1" x14ac:dyDescent="0.2">
      <c r="A114" s="110"/>
    </row>
    <row r="115" spans="1:1" x14ac:dyDescent="0.2">
      <c r="A115" s="110"/>
    </row>
    <row r="116" spans="1:1" x14ac:dyDescent="0.2">
      <c r="A116" s="110"/>
    </row>
    <row r="117" spans="1:1" x14ac:dyDescent="0.2">
      <c r="A117" s="110"/>
    </row>
    <row r="118" spans="1:1" x14ac:dyDescent="0.2">
      <c r="A118" s="110"/>
    </row>
    <row r="119" spans="1:1" x14ac:dyDescent="0.2">
      <c r="A119" s="110"/>
    </row>
    <row r="120" spans="1:1" x14ac:dyDescent="0.2">
      <c r="A120" s="110"/>
    </row>
    <row r="121" spans="1:1" x14ac:dyDescent="0.2">
      <c r="A121" s="110"/>
    </row>
    <row r="122" spans="1:1" x14ac:dyDescent="0.2">
      <c r="A122" s="110"/>
    </row>
    <row r="123" spans="1:1" x14ac:dyDescent="0.2">
      <c r="A123" s="110"/>
    </row>
    <row r="124" spans="1:1" x14ac:dyDescent="0.2">
      <c r="A124" s="110"/>
    </row>
    <row r="125" spans="1:1" x14ac:dyDescent="0.2">
      <c r="A125" s="110"/>
    </row>
    <row r="126" spans="1:1" x14ac:dyDescent="0.2">
      <c r="A126" s="110"/>
    </row>
    <row r="127" spans="1:1" x14ac:dyDescent="0.2">
      <c r="A127" s="110"/>
    </row>
    <row r="128" spans="1:1" x14ac:dyDescent="0.2">
      <c r="A128" s="110"/>
    </row>
    <row r="129" spans="1:1" x14ac:dyDescent="0.2">
      <c r="A129" s="110"/>
    </row>
    <row r="130" spans="1:1" x14ac:dyDescent="0.2">
      <c r="A130" s="110"/>
    </row>
    <row r="131" spans="1:1" x14ac:dyDescent="0.2">
      <c r="A131" s="110"/>
    </row>
    <row r="132" spans="1:1" x14ac:dyDescent="0.2">
      <c r="A132" s="110"/>
    </row>
    <row r="133" spans="1:1" x14ac:dyDescent="0.2">
      <c r="A133" s="110"/>
    </row>
    <row r="134" spans="1:1" x14ac:dyDescent="0.2">
      <c r="A134" s="110"/>
    </row>
    <row r="135" spans="1:1" x14ac:dyDescent="0.2">
      <c r="A135" s="110"/>
    </row>
    <row r="136" spans="1:1" x14ac:dyDescent="0.2">
      <c r="A136" s="110"/>
    </row>
    <row r="137" spans="1:1" x14ac:dyDescent="0.2">
      <c r="A137" s="110"/>
    </row>
    <row r="138" spans="1:1" x14ac:dyDescent="0.2">
      <c r="A138" s="110"/>
    </row>
    <row r="139" spans="1:1" x14ac:dyDescent="0.2">
      <c r="A139" s="110"/>
    </row>
    <row r="140" spans="1:1" x14ac:dyDescent="0.2">
      <c r="A140" s="110"/>
    </row>
    <row r="141" spans="1:1" x14ac:dyDescent="0.2">
      <c r="A141" s="110"/>
    </row>
    <row r="142" spans="1:1" x14ac:dyDescent="0.2">
      <c r="A142" s="110"/>
    </row>
    <row r="143" spans="1:1" x14ac:dyDescent="0.2">
      <c r="A143" s="110"/>
    </row>
    <row r="144" spans="1:1" x14ac:dyDescent="0.2">
      <c r="A144" s="110"/>
    </row>
    <row r="145" spans="1:1" x14ac:dyDescent="0.2">
      <c r="A145" s="110"/>
    </row>
    <row r="146" spans="1:1" x14ac:dyDescent="0.2">
      <c r="A146" s="110"/>
    </row>
    <row r="147" spans="1:1" x14ac:dyDescent="0.2">
      <c r="A147" s="110"/>
    </row>
    <row r="148" spans="1:1" x14ac:dyDescent="0.2">
      <c r="A148" s="110"/>
    </row>
    <row r="149" spans="1:1" x14ac:dyDescent="0.2">
      <c r="A149" s="110"/>
    </row>
    <row r="150" spans="1:1" x14ac:dyDescent="0.2">
      <c r="A150" s="110"/>
    </row>
    <row r="151" spans="1:1" x14ac:dyDescent="0.2">
      <c r="A151" s="110"/>
    </row>
    <row r="152" spans="1:1" x14ac:dyDescent="0.2">
      <c r="A152" s="110"/>
    </row>
    <row r="153" spans="1:1" x14ac:dyDescent="0.2">
      <c r="A153" s="110"/>
    </row>
    <row r="154" spans="1:1" x14ac:dyDescent="0.2">
      <c r="A154" s="110"/>
    </row>
    <row r="155" spans="1:1" x14ac:dyDescent="0.2">
      <c r="A155" s="110"/>
    </row>
    <row r="156" spans="1:1" x14ac:dyDescent="0.2">
      <c r="A156" s="110"/>
    </row>
    <row r="157" spans="1:1" x14ac:dyDescent="0.2">
      <c r="A157" s="110"/>
    </row>
    <row r="158" spans="1:1" x14ac:dyDescent="0.2">
      <c r="A158" s="110"/>
    </row>
    <row r="159" spans="1:1" x14ac:dyDescent="0.2">
      <c r="A159" s="110"/>
    </row>
    <row r="160" spans="1:1" x14ac:dyDescent="0.2">
      <c r="A160" s="110"/>
    </row>
    <row r="161" spans="1:1" x14ac:dyDescent="0.2">
      <c r="A161" s="110"/>
    </row>
    <row r="162" spans="1:1" x14ac:dyDescent="0.2">
      <c r="A162" s="110"/>
    </row>
    <row r="163" spans="1:1" x14ac:dyDescent="0.2">
      <c r="A163" s="110"/>
    </row>
    <row r="164" spans="1:1" x14ac:dyDescent="0.2">
      <c r="A164" s="110"/>
    </row>
    <row r="165" spans="1:1" x14ac:dyDescent="0.2">
      <c r="A165" s="110"/>
    </row>
    <row r="166" spans="1:1" x14ac:dyDescent="0.2">
      <c r="A166" s="110"/>
    </row>
    <row r="167" spans="1:1" x14ac:dyDescent="0.2">
      <c r="A167" s="110"/>
    </row>
    <row r="168" spans="1:1" x14ac:dyDescent="0.2">
      <c r="A168" s="110"/>
    </row>
    <row r="169" spans="1:1" x14ac:dyDescent="0.2">
      <c r="A169" s="110"/>
    </row>
    <row r="170" spans="1:1" x14ac:dyDescent="0.2">
      <c r="A170" s="110"/>
    </row>
    <row r="171" spans="1:1" x14ac:dyDescent="0.2">
      <c r="A171" s="110"/>
    </row>
    <row r="172" spans="1:1" x14ac:dyDescent="0.2">
      <c r="A172" s="110"/>
    </row>
    <row r="173" spans="1:1" x14ac:dyDescent="0.2">
      <c r="A173" s="110"/>
    </row>
    <row r="174" spans="1:1" x14ac:dyDescent="0.2">
      <c r="A174" s="110"/>
    </row>
  </sheetData>
  <sheetProtection sheet="1" objects="1" scenarios="1" formatCells="0" formatColumns="0" formatRows="0" insertColumns="0" insertRows="0" insertHyperlinks="0" deleteColumns="0" deleteRows="0" sort="0" autoFilter="0" pivotTables="0"/>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3"/>
  <sheetViews>
    <sheetView zoomScaleNormal="100" workbookViewId="0">
      <selection activeCell="F17" sqref="F17"/>
    </sheetView>
  </sheetViews>
  <sheetFormatPr defaultColWidth="9.140625" defaultRowHeight="15" x14ac:dyDescent="0.25"/>
  <cols>
    <col min="1" max="1" width="4.42578125" style="13" customWidth="1"/>
    <col min="2" max="2" width="57.140625" style="13" customWidth="1"/>
    <col min="3" max="6" width="18.85546875" style="13" customWidth="1"/>
    <col min="7" max="7" width="14.85546875" style="13" customWidth="1"/>
    <col min="8" max="8" width="19.140625" style="13" customWidth="1"/>
    <col min="9" max="9" width="40.7109375" style="13" customWidth="1"/>
    <col min="10" max="10" width="19.85546875" style="13" customWidth="1"/>
    <col min="11" max="16384" width="9.140625" style="13"/>
  </cols>
  <sheetData>
    <row r="1" spans="1:8" x14ac:dyDescent="0.25">
      <c r="A1" s="9"/>
      <c r="B1" s="10"/>
      <c r="C1" s="9"/>
      <c r="D1" s="9"/>
      <c r="E1" s="11"/>
      <c r="F1" s="12"/>
      <c r="G1" s="9"/>
      <c r="H1" s="9"/>
    </row>
    <row r="2" spans="1:8" x14ac:dyDescent="0.25">
      <c r="A2" s="9"/>
      <c r="B2" s="10"/>
      <c r="C2" s="9"/>
      <c r="D2" s="9"/>
      <c r="E2" s="11"/>
      <c r="F2" s="12"/>
      <c r="G2" s="9"/>
      <c r="H2" s="9"/>
    </row>
    <row r="3" spans="1:8" x14ac:dyDescent="0.25">
      <c r="A3" s="9"/>
      <c r="B3" s="10"/>
      <c r="C3" s="9"/>
      <c r="D3" s="9"/>
      <c r="E3" s="11"/>
      <c r="F3" s="12"/>
      <c r="G3" s="9"/>
      <c r="H3" s="9"/>
    </row>
    <row r="4" spans="1:8" x14ac:dyDescent="0.25">
      <c r="A4" s="9"/>
      <c r="B4" s="10"/>
      <c r="C4" s="9"/>
      <c r="D4" s="9"/>
      <c r="E4" s="11"/>
      <c r="F4" s="12"/>
      <c r="G4" s="9"/>
      <c r="H4" s="9"/>
    </row>
    <row r="5" spans="1:8" x14ac:dyDescent="0.25">
      <c r="A5" s="9"/>
      <c r="B5" s="10"/>
      <c r="C5" s="9"/>
      <c r="D5" s="9"/>
      <c r="E5" s="11"/>
      <c r="F5" s="12"/>
      <c r="G5" s="9"/>
      <c r="H5" s="9"/>
    </row>
    <row r="6" spans="1:8" x14ac:dyDescent="0.25">
      <c r="A6" s="9"/>
      <c r="B6" s="10"/>
      <c r="C6" s="9"/>
      <c r="D6" s="9"/>
      <c r="E6" s="11"/>
      <c r="F6" s="12"/>
      <c r="G6" s="9"/>
      <c r="H6" s="9"/>
    </row>
    <row r="7" spans="1:8" ht="14.25" customHeight="1" x14ac:dyDescent="0.25">
      <c r="A7" s="9"/>
      <c r="B7" s="10"/>
      <c r="C7" s="9"/>
      <c r="D7" s="9"/>
      <c r="E7" s="11"/>
      <c r="F7" s="12"/>
      <c r="G7" s="9"/>
      <c r="H7" s="9"/>
    </row>
    <row r="8" spans="1:8" ht="14.25" customHeight="1" x14ac:dyDescent="0.25">
      <c r="A8" s="9"/>
      <c r="B8" s="10"/>
      <c r="C8" s="9"/>
      <c r="D8" s="9"/>
      <c r="E8" s="11"/>
      <c r="F8" s="12"/>
      <c r="G8" s="9"/>
      <c r="H8" s="9"/>
    </row>
    <row r="9" spans="1:8" x14ac:dyDescent="0.25">
      <c r="A9" s="9"/>
      <c r="B9" s="10"/>
      <c r="C9" s="9"/>
      <c r="D9" s="9"/>
      <c r="E9" s="11"/>
      <c r="F9" s="12"/>
      <c r="G9" s="9"/>
      <c r="H9" s="9"/>
    </row>
    <row r="10" spans="1:8" ht="15.75" customHeight="1" x14ac:dyDescent="0.3">
      <c r="A10" s="360" t="s">
        <v>198</v>
      </c>
      <c r="B10" s="360"/>
      <c r="C10" s="360"/>
      <c r="D10" s="360"/>
      <c r="E10" s="360"/>
      <c r="F10" s="360"/>
      <c r="G10" s="360"/>
      <c r="H10" s="9"/>
    </row>
    <row r="11" spans="1:8" ht="15.75" x14ac:dyDescent="0.25">
      <c r="A11" s="14" t="s">
        <v>100</v>
      </c>
      <c r="B11" s="15" t="s">
        <v>63</v>
      </c>
      <c r="C11" s="16" t="s">
        <v>64</v>
      </c>
      <c r="D11" s="9"/>
      <c r="E11" s="9"/>
      <c r="F11" s="12"/>
      <c r="G11" s="9"/>
      <c r="H11" s="9"/>
    </row>
    <row r="12" spans="1:8" ht="15.75" x14ac:dyDescent="0.25">
      <c r="A12" s="14"/>
      <c r="B12" s="17" t="s">
        <v>65</v>
      </c>
      <c r="C12" s="18">
        <v>1219</v>
      </c>
      <c r="D12" s="9"/>
      <c r="E12" s="9"/>
      <c r="F12" s="9"/>
      <c r="G12" s="9"/>
      <c r="H12" s="9"/>
    </row>
    <row r="13" spans="1:8" ht="15.75" x14ac:dyDescent="0.25">
      <c r="A13" s="14"/>
      <c r="B13" s="17" t="s">
        <v>66</v>
      </c>
      <c r="C13" s="18">
        <v>594</v>
      </c>
      <c r="D13" s="9"/>
      <c r="E13" s="9"/>
      <c r="F13" s="9"/>
      <c r="G13" s="9"/>
      <c r="H13" s="9"/>
    </row>
    <row r="14" spans="1:8" ht="15.75" x14ac:dyDescent="0.25">
      <c r="A14" s="14"/>
      <c r="B14" s="17" t="s">
        <v>67</v>
      </c>
      <c r="C14" s="18">
        <v>240</v>
      </c>
      <c r="D14" s="9"/>
      <c r="E14" s="9"/>
      <c r="F14" s="9"/>
      <c r="G14" s="9"/>
      <c r="H14" s="9"/>
    </row>
    <row r="15" spans="1:8" ht="15.75" x14ac:dyDescent="0.25">
      <c r="A15" s="14"/>
      <c r="B15" s="19" t="s">
        <v>68</v>
      </c>
      <c r="C15" s="20">
        <v>0.68</v>
      </c>
      <c r="D15" s="9"/>
      <c r="E15" s="9"/>
      <c r="F15" s="9"/>
      <c r="G15" s="9"/>
      <c r="H15" s="9"/>
    </row>
    <row r="16" spans="1:8" ht="6" customHeight="1" x14ac:dyDescent="0.25">
      <c r="A16" s="14"/>
      <c r="B16" s="11"/>
      <c r="C16" s="21"/>
      <c r="D16" s="9"/>
      <c r="E16" s="9"/>
      <c r="F16" s="9"/>
      <c r="G16" s="9"/>
      <c r="H16" s="9"/>
    </row>
    <row r="17" spans="1:11" ht="15.75" x14ac:dyDescent="0.25">
      <c r="A17" s="14" t="s">
        <v>101</v>
      </c>
      <c r="B17" s="15" t="s">
        <v>69</v>
      </c>
      <c r="C17" s="22" t="s">
        <v>70</v>
      </c>
      <c r="D17" s="9"/>
      <c r="E17" s="9"/>
      <c r="F17" s="9"/>
      <c r="G17" s="9"/>
      <c r="H17" s="9"/>
    </row>
    <row r="18" spans="1:11" ht="15.75" x14ac:dyDescent="0.25">
      <c r="A18" s="14"/>
      <c r="B18" s="23" t="s">
        <v>71</v>
      </c>
      <c r="C18" s="24"/>
      <c r="D18" s="9"/>
      <c r="E18" s="9"/>
      <c r="F18" s="9"/>
      <c r="G18" s="9"/>
      <c r="H18" s="9"/>
    </row>
    <row r="19" spans="1:11" ht="15.75" x14ac:dyDescent="0.25">
      <c r="A19" s="14"/>
      <c r="B19" s="23" t="s">
        <v>72</v>
      </c>
      <c r="C19" s="24"/>
      <c r="D19" s="9"/>
      <c r="E19" s="9"/>
      <c r="F19" s="9"/>
      <c r="G19" s="9"/>
      <c r="H19" s="9"/>
      <c r="I19" s="25"/>
      <c r="J19" s="26"/>
    </row>
    <row r="20" spans="1:11" ht="15.75" x14ac:dyDescent="0.25">
      <c r="A20" s="14"/>
      <c r="B20" s="27" t="s">
        <v>73</v>
      </c>
      <c r="C20" s="20">
        <f>C18+C19</f>
        <v>0</v>
      </c>
      <c r="D20" s="9"/>
      <c r="E20" s="9"/>
      <c r="F20" s="9"/>
      <c r="G20" s="9"/>
      <c r="H20" s="9"/>
      <c r="J20" s="28"/>
      <c r="K20" s="29"/>
    </row>
    <row r="21" spans="1:11" ht="5.25" customHeight="1" x14ac:dyDescent="0.25">
      <c r="A21" s="14"/>
      <c r="B21" s="30"/>
      <c r="C21" s="21"/>
      <c r="D21" s="9"/>
      <c r="E21" s="9"/>
      <c r="F21" s="9"/>
      <c r="G21" s="9"/>
      <c r="H21" s="9"/>
      <c r="J21" s="28"/>
      <c r="K21" s="31"/>
    </row>
    <row r="22" spans="1:11" ht="15.75" x14ac:dyDescent="0.25">
      <c r="A22" s="14" t="s">
        <v>102</v>
      </c>
      <c r="B22" s="8" t="s">
        <v>94</v>
      </c>
      <c r="C22" s="32"/>
      <c r="D22" s="33"/>
      <c r="E22" s="33"/>
      <c r="F22" s="33"/>
      <c r="G22" s="34"/>
      <c r="H22" s="9"/>
      <c r="J22" s="28"/>
      <c r="K22" s="31"/>
    </row>
    <row r="23" spans="1:11" ht="26.25" x14ac:dyDescent="0.25">
      <c r="A23" s="14"/>
      <c r="B23" s="35" t="s">
        <v>93</v>
      </c>
      <c r="C23" s="361"/>
      <c r="D23" s="361"/>
      <c r="E23" s="361"/>
      <c r="F23" s="361"/>
      <c r="G23" s="362"/>
      <c r="H23" s="9"/>
      <c r="J23" s="28"/>
      <c r="K23" s="31"/>
    </row>
    <row r="24" spans="1:11" ht="5.25" customHeight="1" x14ac:dyDescent="0.25">
      <c r="A24" s="14"/>
      <c r="B24" s="9"/>
      <c r="C24" s="9"/>
      <c r="D24" s="9"/>
      <c r="E24" s="9"/>
      <c r="F24" s="9"/>
      <c r="G24" s="9"/>
      <c r="H24" s="9"/>
      <c r="J24" s="28"/>
      <c r="K24" s="31"/>
    </row>
    <row r="25" spans="1:11" ht="18.75" customHeight="1" x14ac:dyDescent="0.3">
      <c r="A25" s="363" t="s">
        <v>126</v>
      </c>
      <c r="B25" s="363"/>
      <c r="C25" s="363"/>
      <c r="D25" s="363"/>
      <c r="E25" s="363"/>
      <c r="F25" s="363"/>
      <c r="G25" s="363"/>
      <c r="H25" s="9"/>
      <c r="J25" s="28"/>
      <c r="K25" s="31"/>
    </row>
    <row r="26" spans="1:11" ht="9" customHeight="1" x14ac:dyDescent="0.25">
      <c r="A26" s="14"/>
      <c r="B26" s="30"/>
      <c r="C26" s="9"/>
      <c r="D26" s="9"/>
      <c r="E26" s="9"/>
      <c r="F26" s="9"/>
      <c r="G26" s="9"/>
      <c r="H26" s="9"/>
      <c r="J26" s="28"/>
      <c r="K26" s="31"/>
    </row>
    <row r="27" spans="1:11" ht="36.75" customHeight="1" x14ac:dyDescent="0.25">
      <c r="A27" s="14" t="s">
        <v>103</v>
      </c>
      <c r="B27" s="36" t="s">
        <v>74</v>
      </c>
      <c r="C27" s="37" t="s">
        <v>75</v>
      </c>
      <c r="D27" s="37" t="s">
        <v>76</v>
      </c>
      <c r="E27" s="37" t="s">
        <v>77</v>
      </c>
      <c r="F27" s="37" t="s">
        <v>78</v>
      </c>
      <c r="G27" s="38" t="s">
        <v>79</v>
      </c>
      <c r="H27" s="9"/>
      <c r="J27" s="28"/>
      <c r="K27" s="31"/>
    </row>
    <row r="28" spans="1:11" ht="18.75" customHeight="1" x14ac:dyDescent="0.25">
      <c r="A28" s="14"/>
      <c r="B28" s="17" t="s">
        <v>127</v>
      </c>
      <c r="C28" s="39">
        <v>0</v>
      </c>
      <c r="D28" s="163">
        <v>488861</v>
      </c>
      <c r="E28" s="40">
        <f>C28+D28</f>
        <v>488861</v>
      </c>
      <c r="F28" s="163">
        <v>104781.23</v>
      </c>
      <c r="G28" s="41">
        <f>E28-F28</f>
        <v>384079.77</v>
      </c>
      <c r="H28" s="9"/>
      <c r="J28" s="28"/>
      <c r="K28" s="31"/>
    </row>
    <row r="29" spans="1:11" ht="18.75" customHeight="1" x14ac:dyDescent="0.25">
      <c r="A29" s="14"/>
      <c r="B29" s="17" t="s">
        <v>128</v>
      </c>
      <c r="C29" s="40">
        <f>G28</f>
        <v>384079.77</v>
      </c>
      <c r="D29" s="46">
        <v>575131</v>
      </c>
      <c r="E29" s="40">
        <f>C29+D29</f>
        <v>959210.77</v>
      </c>
      <c r="F29" s="46">
        <v>320794.15000000002</v>
      </c>
      <c r="G29" s="41">
        <f>E29-F29</f>
        <v>638416.62</v>
      </c>
      <c r="H29" s="9"/>
      <c r="J29" s="28"/>
      <c r="K29" s="31"/>
    </row>
    <row r="30" spans="1:11" ht="18.75" customHeight="1" x14ac:dyDescent="0.25">
      <c r="A30" s="14"/>
      <c r="B30" s="17" t="s">
        <v>129</v>
      </c>
      <c r="C30" s="40">
        <f>G29</f>
        <v>638416.62</v>
      </c>
      <c r="D30" s="43">
        <v>656330</v>
      </c>
      <c r="E30" s="40">
        <f>C30+D30</f>
        <v>1294746.6200000001</v>
      </c>
      <c r="F30" s="164">
        <v>477329.66</v>
      </c>
      <c r="G30" s="41">
        <f>E30-F30</f>
        <v>817416.9600000002</v>
      </c>
      <c r="H30" s="9"/>
      <c r="J30" s="28"/>
      <c r="K30" s="31"/>
    </row>
    <row r="31" spans="1:11" ht="18.75" customHeight="1" x14ac:dyDescent="0.25">
      <c r="A31" s="14"/>
      <c r="B31" s="17" t="s">
        <v>241</v>
      </c>
      <c r="C31" s="42">
        <f>G30</f>
        <v>817416.9600000002</v>
      </c>
      <c r="D31" s="43">
        <v>0</v>
      </c>
      <c r="E31" s="42">
        <f>C31+D31</f>
        <v>817416.9600000002</v>
      </c>
      <c r="F31" s="43">
        <v>644935.49</v>
      </c>
      <c r="G31" s="44">
        <f>E31-F31</f>
        <v>172481.4700000002</v>
      </c>
      <c r="H31" s="9"/>
      <c r="J31" s="28"/>
      <c r="K31" s="31"/>
    </row>
    <row r="32" spans="1:11" ht="18.75" customHeight="1" x14ac:dyDescent="0.25">
      <c r="A32" s="14"/>
      <c r="B32" s="86" t="s">
        <v>130</v>
      </c>
      <c r="C32" s="45" t="s">
        <v>1417</v>
      </c>
      <c r="D32" s="45"/>
      <c r="E32" s="45"/>
      <c r="F32" s="46" t="s">
        <v>1416</v>
      </c>
      <c r="G32" s="47"/>
      <c r="H32" s="9"/>
      <c r="J32" s="28"/>
      <c r="K32" s="31"/>
    </row>
    <row r="33" spans="1:11" ht="18.75" customHeight="1" x14ac:dyDescent="0.3">
      <c r="A33" s="48"/>
      <c r="B33" s="48"/>
      <c r="C33" s="48"/>
      <c r="D33" s="48"/>
      <c r="E33" s="48"/>
      <c r="F33" s="48"/>
      <c r="G33" s="48"/>
      <c r="H33" s="9"/>
      <c r="J33" s="28"/>
      <c r="K33" s="31"/>
    </row>
    <row r="34" spans="1:11" ht="15.75" x14ac:dyDescent="0.25">
      <c r="A34" s="14" t="s">
        <v>104</v>
      </c>
      <c r="B34" s="49" t="s">
        <v>199</v>
      </c>
      <c r="C34" s="34"/>
      <c r="D34" s="364" t="s">
        <v>125</v>
      </c>
      <c r="E34" s="365"/>
      <c r="F34" s="365"/>
      <c r="G34" s="365"/>
      <c r="H34" s="365"/>
      <c r="J34" s="28"/>
      <c r="K34" s="31"/>
    </row>
    <row r="35" spans="1:11" ht="15.75" x14ac:dyDescent="0.25">
      <c r="A35" s="14"/>
      <c r="B35" s="50" t="s">
        <v>87</v>
      </c>
      <c r="C35" s="47">
        <f>C40+C42</f>
        <v>89944.39</v>
      </c>
      <c r="D35" s="9"/>
      <c r="E35" s="9"/>
      <c r="F35" s="9"/>
      <c r="G35" s="9"/>
      <c r="H35" s="9"/>
      <c r="J35" s="28"/>
      <c r="K35" s="31"/>
    </row>
    <row r="36" spans="1:11" ht="6.75" customHeight="1" x14ac:dyDescent="0.25">
      <c r="A36" s="14"/>
      <c r="B36" s="51"/>
      <c r="C36" s="52"/>
      <c r="D36" s="9"/>
      <c r="E36" s="9"/>
      <c r="F36" s="9"/>
      <c r="G36" s="9"/>
      <c r="H36" s="9"/>
      <c r="J36" s="28"/>
      <c r="K36" s="31"/>
    </row>
    <row r="37" spans="1:11" ht="15.75" x14ac:dyDescent="0.25">
      <c r="A37" s="14"/>
      <c r="B37" s="17" t="s">
        <v>80</v>
      </c>
      <c r="C37" s="53" t="s">
        <v>81</v>
      </c>
      <c r="D37" s="9"/>
      <c r="E37" s="9"/>
      <c r="F37" s="9"/>
      <c r="G37" s="9"/>
      <c r="H37" s="9"/>
      <c r="J37" s="28"/>
      <c r="K37" s="31"/>
    </row>
    <row r="38" spans="1:11" ht="15.75" x14ac:dyDescent="0.25">
      <c r="A38" s="14"/>
      <c r="B38" s="17" t="s">
        <v>82</v>
      </c>
      <c r="C38" s="54">
        <v>81030.39</v>
      </c>
      <c r="D38" s="9"/>
      <c r="E38" s="9"/>
      <c r="F38" s="9"/>
      <c r="G38" s="9"/>
      <c r="H38" s="9"/>
      <c r="J38" s="28"/>
      <c r="K38" s="31"/>
    </row>
    <row r="39" spans="1:11" ht="15.75" x14ac:dyDescent="0.25">
      <c r="A39" s="14"/>
      <c r="B39" s="17" t="s">
        <v>83</v>
      </c>
      <c r="C39" s="54">
        <v>8914</v>
      </c>
      <c r="D39" s="9"/>
      <c r="E39" s="9"/>
      <c r="F39" s="9"/>
      <c r="G39" s="9"/>
      <c r="H39" s="9"/>
      <c r="J39" s="28"/>
      <c r="K39" s="31"/>
    </row>
    <row r="40" spans="1:11" ht="15.75" x14ac:dyDescent="0.25">
      <c r="A40" s="14"/>
      <c r="B40" s="17" t="s">
        <v>84</v>
      </c>
      <c r="C40" s="41">
        <f>SUM(C38:C39)</f>
        <v>89944.39</v>
      </c>
      <c r="D40" s="9"/>
      <c r="E40" s="9"/>
      <c r="F40" s="9"/>
      <c r="G40" s="9"/>
      <c r="H40" s="9"/>
      <c r="J40" s="28"/>
      <c r="K40" s="31"/>
    </row>
    <row r="41" spans="1:11" ht="15.75" x14ac:dyDescent="0.25">
      <c r="A41" s="14"/>
      <c r="B41" s="17"/>
      <c r="C41" s="41"/>
      <c r="D41" s="9"/>
      <c r="E41" s="9"/>
      <c r="F41" s="9"/>
      <c r="G41" s="9"/>
      <c r="H41" s="9"/>
      <c r="J41" s="28"/>
      <c r="K41" s="31"/>
    </row>
    <row r="42" spans="1:11" ht="15.75" x14ac:dyDescent="0.25">
      <c r="A42" s="14"/>
      <c r="B42" s="55" t="s">
        <v>124</v>
      </c>
      <c r="C42" s="56">
        <f>SUM(Table14[Amount])</f>
        <v>0</v>
      </c>
      <c r="D42" s="9"/>
      <c r="E42" s="9"/>
      <c r="F42" s="9"/>
      <c r="G42" s="9"/>
      <c r="H42" s="9"/>
      <c r="J42" s="28"/>
      <c r="K42" s="31"/>
    </row>
    <row r="43" spans="1:11" ht="15.75" x14ac:dyDescent="0.25">
      <c r="A43" s="14"/>
      <c r="B43" s="57" t="s">
        <v>123</v>
      </c>
      <c r="C43" s="58" t="s">
        <v>81</v>
      </c>
      <c r="D43" s="9"/>
      <c r="E43" s="9"/>
      <c r="F43" s="9"/>
      <c r="G43" s="9"/>
      <c r="H43" s="9"/>
      <c r="J43" s="28"/>
      <c r="K43" s="31"/>
    </row>
    <row r="44" spans="1:11" ht="15.75" x14ac:dyDescent="0.25">
      <c r="A44" s="14"/>
      <c r="B44" s="59" t="s">
        <v>85</v>
      </c>
      <c r="C44" s="54"/>
      <c r="D44" s="9"/>
      <c r="E44" s="9"/>
      <c r="F44" s="9"/>
      <c r="G44" s="9"/>
      <c r="H44" s="9"/>
      <c r="J44" s="28"/>
      <c r="K44" s="31"/>
    </row>
    <row r="45" spans="1:11" ht="15.75" x14ac:dyDescent="0.25">
      <c r="A45" s="14"/>
      <c r="B45" s="59" t="s">
        <v>86</v>
      </c>
      <c r="C45" s="54"/>
      <c r="D45" s="9"/>
      <c r="E45" s="9"/>
      <c r="F45" s="9"/>
      <c r="G45" s="9"/>
      <c r="H45" s="9"/>
      <c r="I45" s="60"/>
      <c r="J45" s="28"/>
      <c r="K45" s="61"/>
    </row>
    <row r="46" spans="1:11" ht="15.75" x14ac:dyDescent="0.25">
      <c r="A46" s="14"/>
      <c r="B46" s="59" t="s">
        <v>122</v>
      </c>
      <c r="C46" s="54"/>
      <c r="D46" s="9"/>
      <c r="E46" s="9"/>
      <c r="F46" s="9"/>
      <c r="G46" s="9"/>
      <c r="H46" s="9"/>
      <c r="I46" s="62"/>
      <c r="J46" s="28"/>
      <c r="K46" s="31"/>
    </row>
    <row r="47" spans="1:11" ht="15.75" x14ac:dyDescent="0.25">
      <c r="A47" s="14"/>
      <c r="B47" s="59" t="s">
        <v>121</v>
      </c>
      <c r="C47" s="54"/>
      <c r="D47" s="9"/>
      <c r="E47" s="9"/>
      <c r="F47" s="9"/>
      <c r="G47" s="9"/>
      <c r="H47" s="9"/>
      <c r="I47" s="62"/>
      <c r="J47" s="28"/>
      <c r="K47" s="31"/>
    </row>
    <row r="48" spans="1:11" ht="15.75" x14ac:dyDescent="0.25">
      <c r="A48" s="14"/>
      <c r="B48" s="59" t="s">
        <v>120</v>
      </c>
      <c r="C48" s="54"/>
      <c r="D48" s="9"/>
      <c r="E48" s="9"/>
      <c r="F48" s="9"/>
      <c r="G48" s="9"/>
      <c r="H48" s="9"/>
      <c r="I48" s="62"/>
      <c r="J48" s="28"/>
      <c r="K48" s="31"/>
    </row>
    <row r="49" spans="1:11" ht="15.75" x14ac:dyDescent="0.25">
      <c r="A49" s="14"/>
      <c r="B49" s="59" t="s">
        <v>119</v>
      </c>
      <c r="C49" s="54"/>
      <c r="D49" s="9"/>
      <c r="E49" s="9"/>
      <c r="F49" s="9"/>
      <c r="G49" s="9"/>
      <c r="H49" s="9"/>
      <c r="J49" s="28"/>
      <c r="K49" s="31"/>
    </row>
    <row r="50" spans="1:11" ht="15.75" x14ac:dyDescent="0.25">
      <c r="A50" s="14"/>
      <c r="B50" s="63" t="s">
        <v>118</v>
      </c>
      <c r="C50" s="64"/>
      <c r="D50" s="9"/>
      <c r="E50" s="9"/>
      <c r="F50" s="9"/>
      <c r="G50" s="9"/>
      <c r="H50" s="9"/>
      <c r="J50" s="28"/>
      <c r="K50" s="31"/>
    </row>
    <row r="51" spans="1:11" ht="15.75" x14ac:dyDescent="0.25">
      <c r="A51" s="14"/>
      <c r="B51" s="11"/>
      <c r="C51" s="65"/>
      <c r="D51" s="9"/>
      <c r="E51" s="9"/>
      <c r="F51" s="9"/>
      <c r="G51" s="9"/>
      <c r="H51" s="9"/>
      <c r="J51" s="28"/>
      <c r="K51" s="31"/>
    </row>
    <row r="52" spans="1:11" ht="15.75" x14ac:dyDescent="0.25">
      <c r="A52" s="14"/>
      <c r="B52" s="87"/>
      <c r="C52" s="88"/>
      <c r="D52" s="88"/>
      <c r="E52" s="88"/>
      <c r="F52" s="88"/>
      <c r="G52" s="9"/>
      <c r="H52" s="9"/>
      <c r="J52" s="26"/>
      <c r="K52" s="31"/>
    </row>
    <row r="53" spans="1:11" ht="15.75" x14ac:dyDescent="0.25">
      <c r="A53" s="14"/>
      <c r="B53" s="89"/>
      <c r="C53" s="90"/>
      <c r="D53" s="90"/>
      <c r="E53" s="91"/>
      <c r="F53" s="90"/>
      <c r="G53" s="9"/>
      <c r="H53" s="9"/>
      <c r="J53" s="26"/>
      <c r="K53" s="31"/>
    </row>
  </sheetData>
  <mergeCells count="4">
    <mergeCell ref="A10:G10"/>
    <mergeCell ref="C23:G23"/>
    <mergeCell ref="A25:G25"/>
    <mergeCell ref="D34:H34"/>
  </mergeCells>
  <pageMargins left="0.70866141732283472" right="0.70866141732283472" top="0.74803149606299213" bottom="0.74803149606299213" header="0.31496062992125984" footer="0.31496062992125984"/>
  <pageSetup paperSize="8" scale="81" orientation="landscape" cellComments="asDisplayed"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workbookViewId="0">
      <selection activeCell="E6" sqref="E6"/>
    </sheetView>
  </sheetViews>
  <sheetFormatPr defaultColWidth="8.85546875" defaultRowHeight="12.75" x14ac:dyDescent="0.2"/>
  <cols>
    <col min="1" max="1" width="15.42578125" style="66" customWidth="1"/>
    <col min="2" max="2" width="0.85546875" style="76" customWidth="1"/>
    <col min="3" max="3" width="16.5703125" style="66" customWidth="1"/>
    <col min="4" max="4" width="0.85546875" style="76" customWidth="1"/>
    <col min="5" max="5" width="17.28515625" style="66" customWidth="1"/>
    <col min="6" max="6" width="0.85546875" style="76" customWidth="1"/>
    <col min="7" max="7" width="44.42578125" style="75" customWidth="1"/>
    <col min="8" max="8" width="0.85546875" style="76" customWidth="1"/>
    <col min="9" max="9" width="16.7109375" style="66" customWidth="1"/>
    <col min="10" max="16384" width="8.85546875" style="66"/>
  </cols>
  <sheetData>
    <row r="1" spans="1:9" s="81" customFormat="1" ht="25.5" x14ac:dyDescent="0.2">
      <c r="A1" s="82" t="s">
        <v>8</v>
      </c>
      <c r="B1" s="83"/>
      <c r="C1" s="82" t="s">
        <v>13</v>
      </c>
      <c r="D1" s="83"/>
      <c r="E1" s="82" t="s">
        <v>18</v>
      </c>
      <c r="F1" s="83"/>
      <c r="G1" s="84" t="s">
        <v>24</v>
      </c>
      <c r="H1" s="83"/>
      <c r="I1" s="82" t="s">
        <v>29</v>
      </c>
    </row>
    <row r="2" spans="1:9" x14ac:dyDescent="0.2">
      <c r="A2" s="78" t="s">
        <v>197</v>
      </c>
      <c r="B2" s="79"/>
      <c r="C2" s="74" t="s">
        <v>30</v>
      </c>
      <c r="D2" s="80"/>
      <c r="E2" s="74" t="s">
        <v>214</v>
      </c>
      <c r="F2" s="80"/>
      <c r="G2" s="75" t="s">
        <v>148</v>
      </c>
      <c r="H2" s="80"/>
      <c r="I2" s="74" t="s">
        <v>196</v>
      </c>
    </row>
    <row r="3" spans="1:9" x14ac:dyDescent="0.2">
      <c r="A3" s="78" t="s">
        <v>195</v>
      </c>
      <c r="B3" s="79"/>
      <c r="C3" s="74" t="s">
        <v>31</v>
      </c>
      <c r="D3" s="80"/>
      <c r="E3" s="74" t="s">
        <v>194</v>
      </c>
      <c r="F3" s="80"/>
      <c r="G3" s="75" t="s">
        <v>149</v>
      </c>
      <c r="H3" s="80"/>
      <c r="I3" s="74" t="s">
        <v>41</v>
      </c>
    </row>
    <row r="4" spans="1:9" x14ac:dyDescent="0.2">
      <c r="A4" s="78" t="s">
        <v>193</v>
      </c>
      <c r="B4" s="79"/>
      <c r="C4" s="74" t="s">
        <v>242</v>
      </c>
      <c r="D4" s="80"/>
      <c r="E4" s="78" t="s">
        <v>192</v>
      </c>
      <c r="F4" s="77"/>
      <c r="G4" s="75" t="s">
        <v>150</v>
      </c>
      <c r="H4" s="80"/>
      <c r="I4" s="74" t="s">
        <v>191</v>
      </c>
    </row>
    <row r="5" spans="1:9" x14ac:dyDescent="0.2">
      <c r="A5" s="78" t="s">
        <v>166</v>
      </c>
      <c r="B5" s="79"/>
      <c r="C5" s="74" t="s">
        <v>37</v>
      </c>
      <c r="D5" s="80"/>
      <c r="E5" s="78" t="s">
        <v>190</v>
      </c>
      <c r="F5" s="77"/>
      <c r="G5" s="75" t="s">
        <v>155</v>
      </c>
      <c r="H5" s="80"/>
      <c r="I5" s="74" t="s">
        <v>42</v>
      </c>
    </row>
    <row r="6" spans="1:9" ht="38.25" x14ac:dyDescent="0.2">
      <c r="A6" s="78" t="s">
        <v>36</v>
      </c>
      <c r="B6" s="79"/>
      <c r="C6" s="74" t="s">
        <v>162</v>
      </c>
      <c r="D6" s="80"/>
      <c r="E6" s="78" t="s">
        <v>188</v>
      </c>
      <c r="F6" s="77"/>
      <c r="G6" s="75" t="s">
        <v>147</v>
      </c>
      <c r="H6" s="80"/>
      <c r="I6" s="74" t="s">
        <v>187</v>
      </c>
    </row>
    <row r="7" spans="1:9" ht="25.5" x14ac:dyDescent="0.2">
      <c r="A7" s="78" t="s">
        <v>171</v>
      </c>
      <c r="B7" s="79"/>
      <c r="C7" s="74"/>
      <c r="D7" s="80"/>
      <c r="E7" s="78" t="s">
        <v>32</v>
      </c>
      <c r="F7" s="77"/>
      <c r="G7" s="75" t="s">
        <v>154</v>
      </c>
      <c r="H7" s="80"/>
      <c r="I7" s="74" t="s">
        <v>185</v>
      </c>
    </row>
    <row r="8" spans="1:9" x14ac:dyDescent="0.2">
      <c r="A8" s="66" t="s">
        <v>163</v>
      </c>
      <c r="B8" s="79"/>
      <c r="C8" s="74"/>
      <c r="D8" s="80"/>
      <c r="E8" s="78" t="s">
        <v>183</v>
      </c>
      <c r="F8" s="77"/>
      <c r="G8" s="75" t="s">
        <v>152</v>
      </c>
      <c r="H8" s="80"/>
      <c r="I8" s="74" t="s">
        <v>182</v>
      </c>
    </row>
    <row r="9" spans="1:9" ht="25.5" x14ac:dyDescent="0.2">
      <c r="A9" s="78" t="s">
        <v>189</v>
      </c>
      <c r="B9" s="79"/>
      <c r="C9" s="74"/>
      <c r="D9" s="80"/>
      <c r="E9" s="78" t="s">
        <v>215</v>
      </c>
      <c r="F9" s="77"/>
      <c r="G9" s="75" t="s">
        <v>151</v>
      </c>
      <c r="I9" s="74" t="s">
        <v>179</v>
      </c>
    </row>
    <row r="10" spans="1:9" x14ac:dyDescent="0.2">
      <c r="A10" s="66" t="s">
        <v>164</v>
      </c>
      <c r="B10" s="79"/>
      <c r="E10" s="78" t="s">
        <v>39</v>
      </c>
      <c r="F10" s="77"/>
      <c r="G10" s="75" t="s">
        <v>159</v>
      </c>
      <c r="I10" s="74" t="s">
        <v>176</v>
      </c>
    </row>
    <row r="11" spans="1:9" ht="25.5" x14ac:dyDescent="0.2">
      <c r="A11" s="78" t="s">
        <v>186</v>
      </c>
      <c r="B11" s="79"/>
      <c r="E11" s="78" t="s">
        <v>180</v>
      </c>
      <c r="F11" s="77"/>
      <c r="G11" s="75" t="s">
        <v>153</v>
      </c>
      <c r="I11" s="74" t="s">
        <v>174</v>
      </c>
    </row>
    <row r="12" spans="1:9" ht="25.5" x14ac:dyDescent="0.2">
      <c r="A12" s="78" t="s">
        <v>168</v>
      </c>
      <c r="B12" s="79"/>
      <c r="E12" s="78" t="s">
        <v>177</v>
      </c>
      <c r="F12" s="77"/>
      <c r="G12" s="75" t="s">
        <v>158</v>
      </c>
      <c r="I12" s="66" t="s">
        <v>162</v>
      </c>
    </row>
    <row r="13" spans="1:9" ht="25.5" x14ac:dyDescent="0.2">
      <c r="A13" s="78" t="s">
        <v>184</v>
      </c>
      <c r="B13" s="79"/>
      <c r="E13" s="78" t="s">
        <v>33</v>
      </c>
      <c r="F13" s="77"/>
      <c r="G13" s="75" t="s">
        <v>160</v>
      </c>
    </row>
    <row r="14" spans="1:9" ht="25.5" x14ac:dyDescent="0.2">
      <c r="A14" s="78" t="s">
        <v>181</v>
      </c>
      <c r="B14" s="77"/>
      <c r="E14" s="78" t="s">
        <v>172</v>
      </c>
      <c r="F14" s="77"/>
      <c r="G14" s="75" t="s">
        <v>157</v>
      </c>
    </row>
    <row r="15" spans="1:9" x14ac:dyDescent="0.2">
      <c r="A15" s="78" t="s">
        <v>178</v>
      </c>
      <c r="B15" s="77"/>
      <c r="E15" s="78" t="s">
        <v>170</v>
      </c>
      <c r="F15" s="77"/>
      <c r="G15" s="75" t="s">
        <v>156</v>
      </c>
    </row>
    <row r="16" spans="1:9" ht="25.5" x14ac:dyDescent="0.2">
      <c r="A16" s="78" t="s">
        <v>175</v>
      </c>
      <c r="E16" s="78" t="s">
        <v>167</v>
      </c>
      <c r="G16" s="75" t="s">
        <v>35</v>
      </c>
    </row>
    <row r="17" spans="1:7" x14ac:dyDescent="0.2">
      <c r="A17" s="78" t="s">
        <v>173</v>
      </c>
      <c r="E17" s="78" t="s">
        <v>165</v>
      </c>
      <c r="G17" s="75" t="s">
        <v>162</v>
      </c>
    </row>
    <row r="18" spans="1:7" x14ac:dyDescent="0.2">
      <c r="A18" s="78" t="s">
        <v>169</v>
      </c>
      <c r="E18" s="66" t="s">
        <v>162</v>
      </c>
    </row>
    <row r="19" spans="1:7" x14ac:dyDescent="0.2">
      <c r="A19" s="66" t="s">
        <v>162</v>
      </c>
      <c r="E19" s="66" t="s">
        <v>35</v>
      </c>
    </row>
  </sheetData>
  <sortState ref="G2:G19">
    <sortCondition ref="G2"/>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p:Policy xmlns:p="office.server.policy" id="10EBBAA1-D49D-4450-9A98-206D72A9F9A9" local="false">
  <p:Name>xCouncil Policy</p:Name>
  <p:Description>Cross council expiration policy</p:Description>
  <p:Statement>Cross council records will be expired based upon a time set for the content type</p:Statement>
  <p:PolicyItems>
    <p:PolicyItem featureId="Microsoft.Office.RecordsManagement.PolicyFeatures.Expiration">
      <p:Name>Expiration</p:Name>
      <p:Description>Automatic scheduling of content for processing, and expiry of content that has reached its due date.</p:Description>
      <p:CustomData>
        <data>
          <formula id="CustomExpiration.CustomExpirationFormula"/>
          <action type="workflow" id="04eb489c-4f71-414b-815d-c526cd42196f"/>
        </data>
      </p:CustomData>
    </p:PolicyItem>
  </p:PolicyItems>
</p:Policy>
</file>

<file path=customXml/item3.xml><?xml version="1.0" encoding="utf-8"?>
<?mso-contentType ?>
<spe:Receivers xmlns:spe="http://schemas.microsoft.com/sharepoint/events">
  <Receiver>
    <Name>Microsoft.Office.RecordsManagement.PolicyFeatures.ExpirationEventReceiver</Name>
    <Type>10001</Type>
    <SequenceNumber>101</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Version=12.0.0.0, Culture=neutral, PublicKeyToken=71e9bce111e9429c</Assembly>
    <Class>Microsoft.Office.RecordsManagement.Internal.UpdateExpireDate</Class>
    <Data/>
    <Filter/>
  </Receiver>
</spe:Receivers>
</file>

<file path=customXml/item4.xml><?xml version="1.0" encoding="utf-8"?>
<ct:contentTypeSchema xmlns:ct="http://schemas.microsoft.com/office/2006/metadata/contentType" xmlns:ma="http://schemas.microsoft.com/office/2006/metadata/properties/metaAttributes" ct:_="" ma:_="" ma:contentTypeName="RCUK Strategy Unit" ma:contentTypeID="0x010100DD3673D5398E024C85E79D13491073B10036F3A9378FB06042B815E5FFC651A5B100FAB2663EBFADDD4D8E6EBF932D999A4F" ma:contentTypeVersion="55" ma:contentTypeDescription="" ma:contentTypeScope="" ma:versionID="4243210bd3131a1a6518412759a4d8b0">
  <xsd:schema xmlns:xsd="http://www.w3.org/2001/XMLSchema" xmlns:xs="http://www.w3.org/2001/XMLSchema" xmlns:p="http://schemas.microsoft.com/office/2006/metadata/properties" xmlns:ns1="http://schemas.microsoft.com/sharepoint/v3" xmlns:ns2="5f67090a-b690-4b3f-9190-538c6490533a" targetNamespace="http://schemas.microsoft.com/office/2006/metadata/properties" ma:root="true" ma:fieldsID="ebd1ed7adedc801f087b2dd9c84a6311" ns1:_="" ns2:_="">
    <xsd:import namespace="http://schemas.microsoft.com/sharepoint/v3"/>
    <xsd:import namespace="5f67090a-b690-4b3f-9190-538c6490533a"/>
    <xsd:element name="properties">
      <xsd:complexType>
        <xsd:sequence>
          <xsd:element name="documentManagement">
            <xsd:complexType>
              <xsd:all>
                <xsd:element ref="ns1:Item_x0020_Status"/>
                <xsd:element ref="ns2:_dlc_Exempt" minOccurs="0"/>
                <xsd:element ref="ns2:_dlc_ExpireDateSaved" minOccurs="0"/>
                <xsd:element ref="ns2:_dlc_Expir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tem_x0020_Status" ma:index="8" ma:displayName="Item Status" ma:default="Document" ma:format="Dropdown" ma:internalName="Item_x0020_Status" ma:readOnly="false">
      <xsd:simpleType>
        <xsd:restriction base="dms:Choice">
          <xsd:enumeration value="Document"/>
          <xsd:enumeration value="Record"/>
        </xsd:restriction>
      </xsd:simpleType>
    </xsd:element>
  </xsd:schema>
  <xsd:schema xmlns:xsd="http://www.w3.org/2001/XMLSchema" xmlns:xs="http://www.w3.org/2001/XMLSchema" xmlns:dms="http://schemas.microsoft.com/office/2006/documentManagement/types" xmlns:pc="http://schemas.microsoft.com/office/infopath/2007/PartnerControls" targetNamespace="5f67090a-b690-4b3f-9190-538c6490533a" elementFormDefault="qualified">
    <xsd:import namespace="http://schemas.microsoft.com/office/2006/documentManagement/types"/>
    <xsd:import namespace="http://schemas.microsoft.com/office/infopath/2007/PartnerControls"/>
    <xsd:element name="_dlc_Exempt" ma:index="9" nillable="true" ma:displayName="Exempt from Policy" ma:hidden="true" ma:internalName="_dlc_Exempt" ma:readOnly="true">
      <xsd:simpleType>
        <xsd:restriction base="dms:Unknown"/>
      </xsd:simpleType>
    </xsd:element>
    <xsd:element name="_dlc_ExpireDateSaved" ma:index="10" nillable="true" ma:displayName="Original Expiration Date" ma:hidden="true" ma:internalName="_dlc_ExpireDateSaved" ma:readOnly="true">
      <xsd:simpleType>
        <xsd:restriction base="dms:DateTime"/>
      </xsd:simpleType>
    </xsd:element>
    <xsd:element name="_dlc_ExpireDate" ma:index="11" nillable="true" ma:displayName="Expiration Date" ma:hidden="true" ma:internalName="_dlc_ExpireDat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Item_x0020_Status xmlns="http://schemas.microsoft.com/sharepoint/v3">Document</Item_x0020_Status>
  </documentManagement>
</p:properties>
</file>

<file path=customXml/itemProps1.xml><?xml version="1.0" encoding="utf-8"?>
<ds:datastoreItem xmlns:ds="http://schemas.openxmlformats.org/officeDocument/2006/customXml" ds:itemID="{0C9C04D2-825E-41E5-B57E-773435E3A024}">
  <ds:schemaRefs>
    <ds:schemaRef ds:uri="http://schemas.microsoft.com/sharepoint/v3/contenttype/forms"/>
  </ds:schemaRefs>
</ds:datastoreItem>
</file>

<file path=customXml/itemProps2.xml><?xml version="1.0" encoding="utf-8"?>
<ds:datastoreItem xmlns:ds="http://schemas.openxmlformats.org/officeDocument/2006/customXml" ds:itemID="{EDE4FF50-7B43-444E-8A46-51C08764281A}">
  <ds:schemaRefs>
    <ds:schemaRef ds:uri="office.server.policy"/>
  </ds:schemaRefs>
</ds:datastoreItem>
</file>

<file path=customXml/itemProps3.xml><?xml version="1.0" encoding="utf-8"?>
<ds:datastoreItem xmlns:ds="http://schemas.openxmlformats.org/officeDocument/2006/customXml" ds:itemID="{C9588E0C-5682-47B2-8D07-D74CBFA032BA}">
  <ds:schemaRefs>
    <ds:schemaRef ds:uri="http://schemas.microsoft.com/sharepoint/events"/>
  </ds:schemaRefs>
</ds:datastoreItem>
</file>

<file path=customXml/itemProps4.xml><?xml version="1.0" encoding="utf-8"?>
<ds:datastoreItem xmlns:ds="http://schemas.openxmlformats.org/officeDocument/2006/customXml" ds:itemID="{7FF2AC28-E223-4F20-A8B3-4EF0DC30D6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f67090a-b690-4b3f-9190-538c649053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68D6DCC0-04EB-45CF-9CCF-4734B554EE64}">
  <ds:schemaRefs>
    <ds:schemaRef ds:uri="http://schemas.microsoft.com/sharepoint/v3"/>
    <ds:schemaRef ds:uri="http://purl.org/dc/terms/"/>
    <ds:schemaRef ds:uri="http://schemas.openxmlformats.org/package/2006/metadata/core-properties"/>
    <ds:schemaRef ds:uri="http://purl.org/dc/dcmitype/"/>
    <ds:schemaRef ds:uri="5f67090a-b690-4b3f-9190-538c6490533a"/>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introduction</vt:lpstr>
      <vt:lpstr>definitions</vt:lpstr>
      <vt:lpstr>Jisc APC template v4</vt:lpstr>
      <vt:lpstr>Discounts, memberships &amp; pre-pa</vt:lpstr>
      <vt:lpstr>RCUK compliance summary</vt:lpstr>
      <vt:lpstr>Constrained values</vt:lpstr>
      <vt:lpstr>'Jisc APC template v4'!Print_Area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Shamash</dc:creator>
  <cp:lastModifiedBy>White W.H.</cp:lastModifiedBy>
  <cp:lastPrinted>2017-03-28T08:44:25Z</cp:lastPrinted>
  <dcterms:created xsi:type="dcterms:W3CDTF">2016-08-09T14:04:46Z</dcterms:created>
  <dcterms:modified xsi:type="dcterms:W3CDTF">2017-05-12T16:04:45Z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0x010100DD3673D5398E024C85E79D13491073B10036F3A9378FB06042B815E5FFC651A5B100FAB2663EBFADDD4D8E6EBF932D999A4F</vt:lpwstr>
  </property>
  <property fmtid="{D5CDD505-2E9C-101B-9397-08002B2CF9AE}" pid="3" name="IsMyDocuments">
    <vt:bool>true</vt:bool>
  </property>
</Properties>
</file>