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J:\Library\Open-Access\Active-APC-Workflow\Spreadsheets\MASTER-spreadsheets\"/>
    </mc:Choice>
  </mc:AlternateContent>
  <bookViews>
    <workbookView xWindow="930" yWindow="0" windowWidth="28800" windowHeight="11835" tabRatio="696" activeTab="2"/>
  </bookViews>
  <sheets>
    <sheet name="introduction" sheetId="8" r:id="rId1"/>
    <sheet name="definitions" sheetId="11" r:id="rId2"/>
    <sheet name="Jisc APC template v4" sheetId="25" r:id="rId3"/>
    <sheet name="Discounts, memberships &amp; pre-pa" sheetId="23" r:id="rId4"/>
    <sheet name="RCUK compliance summary" sheetId="21" r:id="rId5"/>
    <sheet name="Constrained values" sheetId="24" state="hidden" r:id="rId6"/>
  </sheets>
  <definedNames>
    <definedName name="_xlnm.Print_Area" localSheetId="2">'Jisc APC template v4'!$A$3:$AB$21</definedName>
  </definedNames>
  <calcPr calcId="152511"/>
</workbook>
</file>

<file path=xl/calcChain.xml><?xml version="1.0" encoding="utf-8"?>
<calcChain xmlns="http://schemas.openxmlformats.org/spreadsheetml/2006/main">
  <c r="C32" i="21" l="1"/>
  <c r="E32" i="21" s="1"/>
  <c r="A3" i="23" l="1" a="1"/>
  <c r="A3" i="23" s="1"/>
  <c r="E3" i="23" l="1"/>
  <c r="G3" i="23"/>
  <c r="I3" i="23" s="1"/>
  <c r="H3" i="23"/>
  <c r="J3" i="23" s="1"/>
  <c r="A4" i="23" a="1"/>
  <c r="A4" i="23" s="1"/>
  <c r="A5" i="23" s="1" a="1"/>
  <c r="A5" i="23" s="1"/>
  <c r="F5" i="23" s="1"/>
  <c r="K5" i="23" s="1"/>
  <c r="F3" i="23"/>
  <c r="K3" i="23" s="1"/>
  <c r="A6" i="23" l="1" a="1"/>
  <c r="A6" i="23" s="1"/>
  <c r="H6" i="23" s="1"/>
  <c r="J6" i="23" s="1"/>
  <c r="G5" i="23"/>
  <c r="I5" i="23" s="1"/>
  <c r="H4" i="23"/>
  <c r="J4" i="23" s="1"/>
  <c r="E4" i="23"/>
  <c r="E5" i="23"/>
  <c r="H5" i="23"/>
  <c r="J5" i="23" s="1"/>
  <c r="F4" i="23"/>
  <c r="K4" i="23" s="1"/>
  <c r="G4" i="23"/>
  <c r="I4" i="23" s="1"/>
  <c r="A7" i="23" l="1" a="1"/>
  <c r="A7" i="23" s="1"/>
  <c r="E7" i="23" s="1"/>
  <c r="G6" i="23"/>
  <c r="I6" i="23" s="1"/>
  <c r="E6" i="23"/>
  <c r="F6" i="23"/>
  <c r="K6" i="23" s="1"/>
  <c r="C43" i="21"/>
  <c r="C41" i="21"/>
  <c r="C20" i="21"/>
  <c r="C15" i="21"/>
  <c r="F7" i="23" l="1"/>
  <c r="K7" i="23" s="1"/>
  <c r="A8" i="23" a="1"/>
  <c r="A8" i="23" s="1"/>
  <c r="G8" i="23" s="1"/>
  <c r="I8" i="23" s="1"/>
  <c r="H7" i="23"/>
  <c r="J7" i="23" s="1"/>
  <c r="G7" i="23"/>
  <c r="I7" i="23" s="1"/>
  <c r="C36" i="21"/>
  <c r="G32" i="21" l="1"/>
  <c r="C33" i="21" s="1"/>
  <c r="E8" i="23"/>
  <c r="H8" i="23"/>
  <c r="J8" i="23" s="1"/>
  <c r="F8" i="23"/>
  <c r="K8" i="23" s="1"/>
  <c r="A9" i="23" a="1"/>
  <c r="A9" i="23" s="1"/>
  <c r="E9" i="23" s="1"/>
  <c r="F9" i="23" l="1"/>
  <c r="K9" i="23" s="1"/>
  <c r="H9" i="23"/>
  <c r="J9" i="23" s="1"/>
  <c r="A10" i="23" a="1"/>
  <c r="A10" i="23" s="1"/>
  <c r="A11" i="23" s="1" a="1"/>
  <c r="A11" i="23" s="1"/>
  <c r="G9" i="23"/>
  <c r="I9" i="23" s="1"/>
  <c r="E10" i="23" l="1"/>
  <c r="F10" i="23"/>
  <c r="K10" i="23" s="1"/>
  <c r="G10" i="23"/>
  <c r="I10" i="23" s="1"/>
  <c r="H10" i="23"/>
  <c r="J10" i="23" s="1"/>
  <c r="A12" i="23" a="1"/>
  <c r="A12" i="23" s="1"/>
  <c r="G12" i="23" s="1"/>
  <c r="I12" i="23" s="1"/>
  <c r="G11" i="23"/>
  <c r="I11" i="23" s="1"/>
  <c r="E11" i="23"/>
  <c r="F11" i="23"/>
  <c r="K11" i="23" s="1"/>
  <c r="H11" i="23"/>
  <c r="J11" i="23" s="1"/>
  <c r="H12" i="23" l="1"/>
  <c r="J12" i="23" s="1"/>
  <c r="A13" i="23" a="1"/>
  <c r="A13" i="23" s="1"/>
  <c r="H13" i="23" s="1"/>
  <c r="J13" i="23" s="1"/>
  <c r="F12" i="23"/>
  <c r="K12" i="23" s="1"/>
  <c r="E12" i="23"/>
  <c r="F13" i="23" l="1"/>
  <c r="K13" i="23" s="1"/>
  <c r="E13" i="23"/>
  <c r="G13" i="23"/>
  <c r="I13" i="23" s="1"/>
  <c r="A14" i="23" a="1"/>
  <c r="A14" i="23" s="1"/>
  <c r="A15" i="23" s="1" a="1"/>
  <c r="A15" i="23" s="1"/>
  <c r="F15" i="23" s="1"/>
  <c r="K15" i="23" s="1"/>
  <c r="G14" i="23" l="1"/>
  <c r="I14" i="23" s="1"/>
  <c r="H15" i="23"/>
  <c r="J15" i="23" s="1"/>
  <c r="A16" i="23" a="1"/>
  <c r="A16" i="23" s="1"/>
  <c r="E14" i="23"/>
  <c r="G15" i="23"/>
  <c r="I15" i="23" s="1"/>
  <c r="E15" i="23"/>
  <c r="H14" i="23"/>
  <c r="J14" i="23" s="1"/>
  <c r="F14" i="23"/>
  <c r="K14" i="23" s="1"/>
  <c r="E16" i="23" l="1"/>
  <c r="H16" i="23"/>
  <c r="J16" i="23" s="1"/>
  <c r="G16" i="23"/>
  <c r="I16" i="23" s="1"/>
  <c r="A17" i="23" a="1"/>
  <c r="A17" i="23" s="1"/>
  <c r="H17" i="23" s="1"/>
  <c r="J17" i="23" s="1"/>
  <c r="F16" i="23"/>
  <c r="K16" i="23" s="1"/>
  <c r="F17" i="23" l="1"/>
  <c r="K17" i="23" s="1"/>
  <c r="E17" i="23"/>
  <c r="A18" i="23" a="1"/>
  <c r="A18" i="23" s="1"/>
  <c r="G17" i="23"/>
  <c r="I17" i="23" s="1"/>
  <c r="H18" i="23" l="1"/>
  <c r="J18" i="23" s="1"/>
  <c r="G18" i="23"/>
  <c r="I18" i="23" s="1"/>
  <c r="E18" i="23"/>
  <c r="A19" i="23" a="1"/>
  <c r="A19" i="23" s="1"/>
  <c r="F18" i="23"/>
  <c r="K18" i="23" s="1"/>
  <c r="A20" i="23" l="1" a="1"/>
  <c r="A20" i="23" s="1"/>
  <c r="E19" i="23"/>
  <c r="H19" i="23"/>
  <c r="J19" i="23" s="1"/>
  <c r="F19" i="23"/>
  <c r="K19" i="23" s="1"/>
  <c r="G19" i="23"/>
  <c r="I19" i="23" s="1"/>
  <c r="A21" i="23" l="1" a="1"/>
  <c r="A21" i="23" s="1"/>
  <c r="F20" i="23"/>
  <c r="K20" i="23" s="1"/>
  <c r="G20" i="23"/>
  <c r="I20" i="23" s="1"/>
  <c r="H20" i="23"/>
  <c r="J20" i="23" s="1"/>
  <c r="E20" i="23"/>
  <c r="A22" i="23" l="1" a="1"/>
  <c r="A22" i="23" s="1"/>
  <c r="A23" i="23" s="1" a="1"/>
  <c r="A23" i="23" s="1"/>
  <c r="A24" i="23" s="1" a="1"/>
  <c r="A24" i="23" s="1"/>
  <c r="H21" i="23"/>
  <c r="J21" i="23" s="1"/>
  <c r="E21" i="23"/>
  <c r="F21" i="23"/>
  <c r="K21" i="23" s="1"/>
  <c r="G21" i="23"/>
  <c r="I21" i="23" s="1"/>
  <c r="E22" i="23" l="1"/>
  <c r="G22" i="23"/>
  <c r="I22" i="23" s="1"/>
  <c r="F22" i="23"/>
  <c r="K22" i="23" s="1"/>
  <c r="H22" i="23"/>
  <c r="J22" i="23" s="1"/>
  <c r="E23" i="23"/>
  <c r="F23" i="23"/>
  <c r="K23" i="23" s="1"/>
  <c r="H23" i="23"/>
  <c r="J23" i="23" s="1"/>
  <c r="G23" i="23"/>
  <c r="I23" i="23" s="1"/>
  <c r="A25" i="23" a="1"/>
  <c r="A25" i="23" s="1"/>
  <c r="A26" i="23" s="1" a="1"/>
  <c r="A26" i="23" s="1"/>
  <c r="H24" i="23"/>
  <c r="J24" i="23" s="1"/>
  <c r="E24" i="23"/>
  <c r="G24" i="23"/>
  <c r="I24" i="23" s="1"/>
  <c r="F24" i="23"/>
  <c r="K24" i="23" s="1"/>
  <c r="A27" i="23" l="1" a="1"/>
  <c r="A27" i="23" s="1"/>
  <c r="F27" i="23" s="1"/>
  <c r="K27" i="23" s="1"/>
  <c r="G26" i="23"/>
  <c r="I26" i="23" s="1"/>
  <c r="E26" i="23"/>
  <c r="F26" i="23"/>
  <c r="K26" i="23" s="1"/>
  <c r="H26" i="23"/>
  <c r="J26" i="23" s="1"/>
  <c r="E25" i="23"/>
  <c r="F25" i="23"/>
  <c r="K25" i="23" s="1"/>
  <c r="H25" i="23"/>
  <c r="J25" i="23" s="1"/>
  <c r="G25" i="23"/>
  <c r="I25" i="23" s="1"/>
  <c r="E27" i="23" l="1"/>
  <c r="H27" i="23"/>
  <c r="J27" i="23" s="1"/>
  <c r="G27" i="23"/>
  <c r="I27" i="23" s="1"/>
  <c r="A28" i="23" a="1"/>
  <c r="A28" i="23" s="1"/>
  <c r="F28" i="23" l="1"/>
  <c r="K28" i="23" s="1"/>
  <c r="E28" i="23"/>
  <c r="G28" i="23"/>
  <c r="I28" i="23" s="1"/>
  <c r="H28" i="23"/>
  <c r="J28" i="23" s="1"/>
  <c r="A29" i="23" a="1"/>
  <c r="A29" i="23" s="1"/>
  <c r="E29" i="23" s="1"/>
  <c r="F29" i="23" l="1"/>
  <c r="K29" i="23" s="1"/>
  <c r="G29" i="23"/>
  <c r="I29" i="23" s="1"/>
  <c r="H29" i="23"/>
  <c r="J29" i="23" s="1"/>
  <c r="A30" i="23" a="1"/>
  <c r="A30" i="23" s="1"/>
  <c r="H30" i="23" l="1"/>
  <c r="J30" i="23" s="1"/>
  <c r="A31" i="23" a="1"/>
  <c r="A31" i="23" s="1"/>
  <c r="G30" i="23"/>
  <c r="I30" i="23" s="1"/>
  <c r="E30" i="23"/>
  <c r="F30" i="23"/>
  <c r="K30" i="23" s="1"/>
  <c r="H31" i="23" l="1"/>
  <c r="J31" i="23" s="1"/>
  <c r="E31" i="23"/>
  <c r="G31" i="23"/>
  <c r="I31" i="23" s="1"/>
  <c r="F31" i="23"/>
  <c r="K31" i="23" s="1"/>
  <c r="A32" i="23" a="1"/>
  <c r="A32" i="23" s="1"/>
  <c r="G32" i="23" l="1"/>
  <c r="I32" i="23" s="1"/>
  <c r="E32" i="23"/>
  <c r="F32" i="23"/>
  <c r="K32" i="23" s="1"/>
  <c r="H32" i="23"/>
  <c r="J32" i="23" s="1"/>
  <c r="A33" i="23" a="1"/>
  <c r="A33" i="23" s="1"/>
  <c r="G33" i="23" l="1"/>
  <c r="I33" i="23" s="1"/>
  <c r="E33" i="23"/>
  <c r="F33" i="23"/>
  <c r="K33" i="23" s="1"/>
  <c r="H33" i="23"/>
  <c r="J33" i="23" s="1"/>
  <c r="A34" i="23" a="1"/>
  <c r="A34" i="23" s="1"/>
  <c r="G34" i="23" l="1"/>
  <c r="I34" i="23" s="1"/>
  <c r="F34" i="23"/>
  <c r="K34" i="23" s="1"/>
  <c r="H34" i="23"/>
  <c r="J34" i="23" s="1"/>
  <c r="E34" i="23"/>
  <c r="A35" i="23" a="1"/>
  <c r="A35" i="23" s="1"/>
  <c r="F35" i="23" l="1"/>
  <c r="K35" i="23" s="1"/>
  <c r="E35" i="23"/>
  <c r="H35" i="23"/>
  <c r="J35" i="23" s="1"/>
  <c r="G35" i="23"/>
  <c r="I35" i="23" s="1"/>
  <c r="A36" i="23" a="1"/>
  <c r="A36" i="23" s="1"/>
  <c r="E36" i="23" l="1"/>
  <c r="G36" i="23"/>
  <c r="I36" i="23" s="1"/>
  <c r="F36" i="23"/>
  <c r="K36" i="23" s="1"/>
  <c r="H36" i="23"/>
  <c r="J36" i="23" s="1"/>
  <c r="A37" i="23" a="1"/>
  <c r="A37" i="23" s="1"/>
  <c r="H37" i="23" l="1"/>
  <c r="J37" i="23" s="1"/>
  <c r="F37" i="23"/>
  <c r="K37" i="23" s="1"/>
  <c r="G37" i="23"/>
  <c r="I37" i="23" s="1"/>
  <c r="E37" i="23"/>
  <c r="A38" i="23" a="1"/>
  <c r="A38" i="23" s="1"/>
  <c r="G38" i="23" l="1"/>
  <c r="I38" i="23" s="1"/>
  <c r="H38" i="23"/>
  <c r="J38" i="23" s="1"/>
  <c r="E38" i="23"/>
  <c r="F38" i="23"/>
  <c r="K38" i="23" s="1"/>
  <c r="A39" i="23" a="1"/>
  <c r="A39" i="23" s="1"/>
  <c r="F39" i="23" l="1"/>
  <c r="K39" i="23" s="1"/>
  <c r="H39" i="23"/>
  <c r="J39" i="23" s="1"/>
  <c r="E39" i="23"/>
  <c r="G39" i="23"/>
  <c r="I39" i="23" s="1"/>
  <c r="A40" i="23" a="1"/>
  <c r="A40" i="23" s="1"/>
  <c r="E40" i="23" l="1"/>
  <c r="F40" i="23"/>
  <c r="K40" i="23" s="1"/>
  <c r="G40" i="23"/>
  <c r="I40" i="23" s="1"/>
  <c r="H40" i="23"/>
  <c r="J40" i="23" s="1"/>
  <c r="A41" i="23" a="1"/>
  <c r="A41" i="23" s="1"/>
  <c r="H41" i="23" l="1"/>
  <c r="J41" i="23" s="1"/>
  <c r="F41" i="23"/>
  <c r="K41" i="23" s="1"/>
  <c r="G41" i="23"/>
  <c r="I41" i="23" s="1"/>
  <c r="E41" i="23"/>
  <c r="A42" i="23" a="1"/>
  <c r="A42" i="23" s="1"/>
  <c r="F42" i="23" l="1"/>
  <c r="K42" i="23" s="1"/>
  <c r="G42" i="23"/>
  <c r="I42" i="23" s="1"/>
  <c r="H42" i="23"/>
  <c r="J42" i="23" s="1"/>
  <c r="E42" i="23"/>
  <c r="A43" i="23" a="1"/>
  <c r="A43" i="23" s="1"/>
  <c r="E43" i="23" l="1"/>
  <c r="F43" i="23"/>
  <c r="K43" i="23" s="1"/>
  <c r="G43" i="23"/>
  <c r="I43" i="23" s="1"/>
  <c r="H43" i="23"/>
  <c r="J43" i="23" s="1"/>
  <c r="A44" i="23" a="1"/>
  <c r="A44" i="23" s="1"/>
  <c r="H44" i="23" l="1"/>
  <c r="J44" i="23" s="1"/>
  <c r="E44" i="23"/>
  <c r="F44" i="23"/>
  <c r="K44" i="23" s="1"/>
  <c r="G44" i="23"/>
  <c r="I44" i="23" s="1"/>
  <c r="A45" i="23" a="1"/>
  <c r="A45" i="23" s="1"/>
  <c r="H45" i="23" l="1"/>
  <c r="J45" i="23" s="1"/>
  <c r="E45" i="23"/>
  <c r="F45" i="23"/>
  <c r="K45" i="23" s="1"/>
  <c r="G45" i="23"/>
  <c r="I45" i="23" s="1"/>
  <c r="A46" i="23" a="1"/>
  <c r="A46" i="23" s="1"/>
  <c r="G46" i="23" l="1"/>
  <c r="I46" i="23" s="1"/>
  <c r="H46" i="23"/>
  <c r="J46" i="23" s="1"/>
  <c r="E46" i="23"/>
  <c r="F46" i="23"/>
  <c r="K46" i="23" s="1"/>
  <c r="A47" i="23" a="1"/>
  <c r="A47" i="23" s="1"/>
  <c r="F47" i="23" l="1"/>
  <c r="K47" i="23" s="1"/>
  <c r="E47" i="23"/>
  <c r="G47" i="23"/>
  <c r="I47" i="23" s="1"/>
  <c r="H47" i="23"/>
  <c r="J47" i="23" s="1"/>
  <c r="A48" i="23" a="1"/>
  <c r="A48" i="23" s="1"/>
  <c r="E48" i="23" l="1"/>
  <c r="H48" i="23"/>
  <c r="J48" i="23" s="1"/>
  <c r="F48" i="23"/>
  <c r="K48" i="23" s="1"/>
  <c r="G48" i="23"/>
  <c r="I48" i="23" s="1"/>
  <c r="A49" i="23" a="1"/>
  <c r="A49" i="23" s="1"/>
  <c r="E49" i="23" l="1"/>
  <c r="F49" i="23"/>
  <c r="K49" i="23" s="1"/>
  <c r="G49" i="23"/>
  <c r="I49" i="23" s="1"/>
  <c r="H49" i="23"/>
  <c r="J49" i="23" s="1"/>
  <c r="A50" i="23" a="1"/>
  <c r="A50" i="23" s="1"/>
  <c r="G50" i="23" l="1"/>
  <c r="I50" i="23" s="1"/>
  <c r="H50" i="23"/>
  <c r="J50" i="23" s="1"/>
  <c r="E50" i="23"/>
  <c r="F50" i="23"/>
  <c r="K50" i="23" s="1"/>
</calcChain>
</file>

<file path=xl/comments1.xml><?xml version="1.0" encoding="utf-8"?>
<comments xmlns="http://schemas.openxmlformats.org/spreadsheetml/2006/main">
  <authors>
    <author>RCUK Guidance</author>
  </authors>
  <commentList>
    <comment ref="A4" authorId="0" shapeId="0">
      <text>
        <r>
          <rPr>
            <b/>
            <sz val="9"/>
            <color indexed="81"/>
            <rFont val="Tahoma"/>
            <family val="2"/>
          </rPr>
          <t>Guidance:</t>
        </r>
        <r>
          <rPr>
            <sz val="9"/>
            <color indexed="81"/>
            <rFont val="Tahoma"/>
            <family val="2"/>
          </rPr>
          <t xml:space="preserve">
Date on which the resource has been accepted for publication with all substantive changes made. Use most accurate date available, whether that is day (e.g. 2017-01-01), month (e.g. 2017-01), or year (e.g. 2017).</t>
        </r>
      </text>
    </comment>
    <comment ref="B4" authorId="0" shapeId="0">
      <text>
        <r>
          <rPr>
            <b/>
            <sz val="9"/>
            <color indexed="81"/>
            <rFont val="Tahoma"/>
            <family val="2"/>
          </rPr>
          <t>Guidance:</t>
        </r>
        <r>
          <rPr>
            <sz val="9"/>
            <color indexed="81"/>
            <rFont val="Tahoma"/>
            <family val="2"/>
          </rPr>
          <t xml:space="preserve">
PubMed unique identifier.</t>
        </r>
      </text>
    </comment>
    <comment ref="C4" authorId="0" shapeId="0">
      <text>
        <r>
          <rPr>
            <b/>
            <sz val="9"/>
            <color indexed="81"/>
            <rFont val="Tahoma"/>
            <family val="2"/>
          </rPr>
          <t>Guidance:</t>
        </r>
        <r>
          <rPr>
            <sz val="9"/>
            <color indexed="81"/>
            <rFont val="Tahoma"/>
            <family val="2"/>
          </rPr>
          <t xml:space="preserve">
The Digital Object Identifier.</t>
        </r>
      </text>
    </comment>
    <comment ref="D4" authorId="0" shapeId="0">
      <text>
        <r>
          <rPr>
            <b/>
            <sz val="9"/>
            <color indexed="81"/>
            <rFont val="Tahoma"/>
            <family val="2"/>
          </rPr>
          <t>Guidance:</t>
        </r>
        <r>
          <rPr>
            <sz val="9"/>
            <color indexed="81"/>
            <rFont val="Tahoma"/>
            <family val="2"/>
          </rPr>
          <t xml:space="preserve">
The name of the organisation making an article available. </t>
        </r>
        <r>
          <rPr>
            <b/>
            <sz val="9"/>
            <color indexed="81"/>
            <rFont val="Tahoma"/>
            <family val="2"/>
          </rPr>
          <t>Complete if no DOI or PMID is provided.</t>
        </r>
      </text>
    </comment>
    <comment ref="E4" authorId="0" shapeId="0">
      <text>
        <r>
          <rPr>
            <b/>
            <sz val="9"/>
            <color indexed="81"/>
            <rFont val="Tahoma"/>
            <family val="2"/>
          </rPr>
          <t>Guidance:</t>
        </r>
        <r>
          <rPr>
            <sz val="9"/>
            <color indexed="81"/>
            <rFont val="Tahoma"/>
            <family val="2"/>
          </rPr>
          <t xml:space="preserve">
Title of the work that the item is contained within: if it is not a journal but a book or conference proceeding, use the title of that instead. </t>
        </r>
        <r>
          <rPr>
            <b/>
            <sz val="9"/>
            <color indexed="81"/>
            <rFont val="Tahoma"/>
            <family val="2"/>
          </rPr>
          <t>Complete if no DOI or PMID is provided.</t>
        </r>
      </text>
    </comment>
    <comment ref="F4" authorId="0" shapeId="0">
      <text>
        <r>
          <rPr>
            <b/>
            <sz val="9"/>
            <color indexed="81"/>
            <rFont val="Tahoma"/>
            <family val="2"/>
          </rPr>
          <t>Guidance:</t>
        </r>
        <r>
          <rPr>
            <sz val="9"/>
            <color indexed="81"/>
            <rFont val="Tahoma"/>
            <family val="2"/>
          </rPr>
          <t xml:space="preserve">
The International Standard Serial Number. E-ISSN is preferred. Use ISBN if applicable. </t>
        </r>
        <r>
          <rPr>
            <b/>
            <sz val="9"/>
            <color indexed="81"/>
            <rFont val="Tahoma"/>
            <family val="2"/>
          </rPr>
          <t>Complete if no PMID or DOI is provided.</t>
        </r>
      </text>
    </comment>
    <comment ref="G4" authorId="0" shapeId="0">
      <text>
        <r>
          <rPr>
            <b/>
            <sz val="9"/>
            <color indexed="81"/>
            <rFont val="Tahoma"/>
            <family val="2"/>
          </rPr>
          <t xml:space="preserve"> Guidance:</t>
        </r>
        <r>
          <rPr>
            <sz val="9"/>
            <color indexed="81"/>
            <rFont val="Tahoma"/>
            <family val="2"/>
          </rPr>
          <t xml:space="preserve">
Select what kind of publication the item is published in from the drop-down list.</t>
        </r>
        <r>
          <rPr>
            <b/>
            <sz val="9"/>
            <color indexed="81"/>
            <rFont val="Tahoma"/>
            <family val="2"/>
          </rPr>
          <t xml:space="preserve"> Complete if no DOI or PMID is provided.</t>
        </r>
      </text>
    </comment>
    <comment ref="H4" authorId="0" shapeId="0">
      <text>
        <r>
          <rPr>
            <b/>
            <sz val="9"/>
            <color indexed="81"/>
            <rFont val="Tahoma"/>
            <family val="2"/>
          </rPr>
          <t>Guidance:</t>
        </r>
        <r>
          <rPr>
            <sz val="9"/>
            <color indexed="81"/>
            <rFont val="Tahoma"/>
            <family val="2"/>
          </rPr>
          <t xml:space="preserve">
Title of item, i.e. title of journal article, book chapter, conference paper etc.</t>
        </r>
      </text>
    </comment>
    <comment ref="I4" authorId="0" shapeId="0">
      <text>
        <r>
          <rPr>
            <b/>
            <sz val="9"/>
            <color indexed="81"/>
            <rFont val="Tahoma"/>
            <family val="2"/>
          </rPr>
          <t>Guidance:</t>
        </r>
        <r>
          <rPr>
            <sz val="9"/>
            <color indexed="81"/>
            <rFont val="Tahoma"/>
            <family val="2"/>
          </rPr>
          <t xml:space="preserve">
The date of earliest online availability. Use most accurate date available, whether that is day (e.g. 2017-01-01), month (e.g. 2017-01), or year (e.g. 2017).</t>
        </r>
      </text>
    </comment>
    <comment ref="J4" authorId="0" shapeId="0">
      <text>
        <r>
          <rPr>
            <b/>
            <sz val="9"/>
            <color indexed="81"/>
            <rFont val="Tahoma"/>
            <family val="2"/>
          </rPr>
          <t>Guidance:</t>
        </r>
        <r>
          <rPr>
            <sz val="9"/>
            <color indexed="81"/>
            <rFont val="Tahoma"/>
            <family val="2"/>
          </rPr>
          <t xml:space="preserve">
Select only from the </t>
        </r>
        <r>
          <rPr>
            <b/>
            <sz val="9"/>
            <color indexed="81"/>
            <rFont val="Tahoma"/>
            <family val="2"/>
          </rPr>
          <t>constrained</t>
        </r>
        <r>
          <rPr>
            <sz val="9"/>
            <color indexed="81"/>
            <rFont val="Tahoma"/>
            <family val="2"/>
          </rPr>
          <t xml:space="preserve"> </t>
        </r>
        <r>
          <rPr>
            <b/>
            <sz val="9"/>
            <color indexed="81"/>
            <rFont val="Tahoma"/>
            <family val="2"/>
          </rPr>
          <t>drop-down list</t>
        </r>
        <r>
          <rPr>
            <sz val="9"/>
            <color indexed="81"/>
            <rFont val="Tahoma"/>
            <family val="2"/>
          </rPr>
          <t>. State the source of funding to pay the APC: RCUK, COAF, Institutional, or Other. Explain any complications in the 'Notes' field. If there is more than one funder of the APC, state these in the following two columns.</t>
        </r>
      </text>
    </comment>
    <comment ref="K4" authorId="0" shapeId="0">
      <text>
        <r>
          <rPr>
            <b/>
            <sz val="9"/>
            <color indexed="81"/>
            <rFont val="Tahoma"/>
            <family val="2"/>
          </rPr>
          <t>Guidance:</t>
        </r>
        <r>
          <rPr>
            <sz val="9"/>
            <color indexed="81"/>
            <rFont val="Tahoma"/>
            <family val="2"/>
          </rPr>
          <t xml:space="preserve">
Complete if there is more than one fund that the APC is paid from. </t>
        </r>
        <r>
          <rPr>
            <b/>
            <sz val="9"/>
            <color indexed="81"/>
            <rFont val="Tahoma"/>
            <family val="2"/>
          </rPr>
          <t>Select only from the constrained drop-down list</t>
        </r>
      </text>
    </comment>
    <comment ref="L4" authorId="0" shapeId="0">
      <text>
        <r>
          <rPr>
            <b/>
            <sz val="9"/>
            <color indexed="81"/>
            <rFont val="Tahoma"/>
            <family val="2"/>
          </rPr>
          <t>Guidance:</t>
        </r>
        <r>
          <rPr>
            <sz val="9"/>
            <color indexed="81"/>
            <rFont val="Tahoma"/>
            <family val="2"/>
          </rPr>
          <t xml:space="preserve">
Complete if there are more than two funds that the APC is paid from.</t>
        </r>
        <r>
          <rPr>
            <b/>
            <sz val="9"/>
            <color indexed="81"/>
            <rFont val="Tahoma"/>
            <family val="2"/>
          </rPr>
          <t xml:space="preserve"> Select only from the constrained drop-down list</t>
        </r>
      </text>
    </comment>
    <comment ref="M4" authorId="0" shapeId="0">
      <text>
        <r>
          <rPr>
            <b/>
            <sz val="9"/>
            <color indexed="81"/>
            <rFont val="Tahoma"/>
            <family val="2"/>
          </rPr>
          <t>Guidance:</t>
        </r>
        <r>
          <rPr>
            <sz val="9"/>
            <color indexed="81"/>
            <rFont val="Tahoma"/>
            <family val="2"/>
          </rPr>
          <t xml:space="preserve">
</t>
        </r>
        <r>
          <rPr>
            <b/>
            <sz val="9"/>
            <color indexed="81"/>
            <rFont val="Tahoma"/>
            <family val="2"/>
          </rPr>
          <t>Select only from the constrained drop-down list.</t>
        </r>
        <r>
          <rPr>
            <sz val="9"/>
            <color indexed="81"/>
            <rFont val="Tahoma"/>
            <family val="2"/>
          </rPr>
          <t xml:space="preserve"> This may differ from the 'Fund that APC is paid from' field. Explain any complications in the 'Notes' field.  This field is optional when reporting to Jisc.</t>
        </r>
      </text>
    </comment>
    <comment ref="N4" authorId="0" shapeId="0">
      <text>
        <r>
          <rPr>
            <b/>
            <sz val="9"/>
            <color indexed="81"/>
            <rFont val="Tahoma"/>
            <family val="2"/>
          </rPr>
          <t>Guidance:</t>
        </r>
        <r>
          <rPr>
            <sz val="9"/>
            <color indexed="81"/>
            <rFont val="Tahoma"/>
            <family val="2"/>
          </rPr>
          <t xml:space="preserve">
Grant ID for first funder (column M). This field is optional if reporting to Jisc.</t>
        </r>
      </text>
    </comment>
    <comment ref="O4" authorId="0" shapeId="0">
      <text>
        <r>
          <rPr>
            <b/>
            <sz val="9"/>
            <color indexed="81"/>
            <rFont val="Tahoma"/>
            <family val="2"/>
          </rPr>
          <t>Guidance:</t>
        </r>
        <r>
          <rPr>
            <sz val="9"/>
            <color indexed="81"/>
            <rFont val="Tahoma"/>
            <family val="2"/>
          </rPr>
          <t xml:space="preserve">
The funder of the research - complete if there is more than one known funder. </t>
        </r>
        <r>
          <rPr>
            <b/>
            <sz val="9"/>
            <color indexed="81"/>
            <rFont val="Tahoma"/>
            <family val="2"/>
          </rPr>
          <t xml:space="preserve">Select only from the constrained drop-down list. </t>
        </r>
      </text>
    </comment>
    <comment ref="P4" authorId="0" shapeId="0">
      <text>
        <r>
          <rPr>
            <b/>
            <sz val="9"/>
            <color indexed="81"/>
            <rFont val="Tahoma"/>
            <family val="2"/>
          </rPr>
          <t>Guidance:</t>
        </r>
        <r>
          <rPr>
            <sz val="9"/>
            <color indexed="81"/>
            <rFont val="Tahoma"/>
            <family val="2"/>
          </rPr>
          <t xml:space="preserve">
Grant ID for second funder (column O).</t>
        </r>
      </text>
    </comment>
    <comment ref="Q4" authorId="0" shapeId="0">
      <text>
        <r>
          <rPr>
            <b/>
            <sz val="9"/>
            <color indexed="81"/>
            <rFont val="Tahoma"/>
            <family val="2"/>
          </rPr>
          <t>Guidance:</t>
        </r>
        <r>
          <rPr>
            <sz val="9"/>
            <color indexed="81"/>
            <rFont val="Tahoma"/>
            <family val="2"/>
          </rPr>
          <t xml:space="preserve">
The funder of the research - complete if there are more than two known funders.  </t>
        </r>
        <r>
          <rPr>
            <b/>
            <sz val="9"/>
            <color indexed="81"/>
            <rFont val="Tahoma"/>
            <family val="2"/>
          </rPr>
          <t>Select only from the constrained drop-down list.</t>
        </r>
        <r>
          <rPr>
            <sz val="9"/>
            <color indexed="81"/>
            <rFont val="Tahoma"/>
            <family val="2"/>
          </rPr>
          <t xml:space="preserve"> For any additional funders please add after "Notes" column.</t>
        </r>
      </text>
    </comment>
    <comment ref="R4" authorId="0" shapeId="0">
      <text>
        <r>
          <rPr>
            <b/>
            <sz val="9"/>
            <color indexed="81"/>
            <rFont val="Tahoma"/>
            <family val="2"/>
          </rPr>
          <t>Guidance:</t>
        </r>
        <r>
          <rPr>
            <sz val="9"/>
            <color indexed="81"/>
            <rFont val="Tahoma"/>
            <family val="2"/>
          </rPr>
          <t xml:space="preserve">
Grant ID for third funder (column Q).</t>
        </r>
      </text>
    </comment>
    <comment ref="S4" authorId="0" shapeId="0">
      <text>
        <r>
          <rPr>
            <b/>
            <sz val="9"/>
            <color indexed="81"/>
            <rFont val="Tahoma"/>
            <family val="2"/>
          </rPr>
          <t>Guidance:</t>
        </r>
        <r>
          <rPr>
            <sz val="9"/>
            <color indexed="81"/>
            <rFont val="Tahoma"/>
            <family val="2"/>
          </rPr>
          <t xml:space="preserve">
The date that payment leaves the institution's account. Use most accurate date available, whether that is day (e.g. 2017-01-01), month (e.g. 2017-01), or year (e.g. 2017).</t>
        </r>
      </text>
    </comment>
    <comment ref="T4" authorId="0" shapeId="0">
      <text>
        <r>
          <rPr>
            <b/>
            <sz val="9"/>
            <color indexed="81"/>
            <rFont val="Tahoma"/>
            <family val="2"/>
          </rPr>
          <t>Guidance:</t>
        </r>
        <r>
          <rPr>
            <sz val="9"/>
            <color indexed="81"/>
            <rFont val="Tahoma"/>
            <family val="2"/>
          </rPr>
          <t xml:space="preserve">
The amount that was paid for the APC, in the currency it was paid in, excluding VAT (where possible).</t>
        </r>
      </text>
    </comment>
    <comment ref="U4" authorId="0" shapeId="0">
      <text>
        <r>
          <rPr>
            <b/>
            <sz val="9"/>
            <color indexed="81"/>
            <rFont val="Tahoma"/>
            <family val="2"/>
          </rPr>
          <t>Guidance:</t>
        </r>
        <r>
          <rPr>
            <sz val="9"/>
            <color indexed="81"/>
            <rFont val="Tahoma"/>
            <family val="2"/>
          </rPr>
          <t xml:space="preserve">
Currency that the APC was originally paid in e.g. GBP, USD, EUR.</t>
        </r>
      </text>
    </comment>
    <comment ref="V4" authorId="0" shapeId="0">
      <text>
        <r>
          <rPr>
            <b/>
            <sz val="9"/>
            <color indexed="81"/>
            <rFont val="Tahoma"/>
            <family val="2"/>
          </rPr>
          <t>Guidance:</t>
        </r>
        <r>
          <rPr>
            <sz val="9"/>
            <color indexed="81"/>
            <rFont val="Tahoma"/>
            <family val="2"/>
          </rPr>
          <t xml:space="preserve">
The amount that was paid for the APC in GBP. Includes VAT but excludes additional publication costs. In the case where the amount is unknown or unclear, as with prepaid or offset APCs, leave blank and indicate the name of the deal under 'Discounts, memberships, &amp; pre-payment agreements.'</t>
        </r>
      </text>
    </comment>
    <comment ref="W4" authorId="0" shapeId="0">
      <text>
        <r>
          <rPr>
            <b/>
            <sz val="9"/>
            <color indexed="81"/>
            <rFont val="Tahoma"/>
            <family val="2"/>
          </rPr>
          <t>Guidance:</t>
        </r>
        <r>
          <rPr>
            <sz val="9"/>
            <color indexed="81"/>
            <rFont val="Tahoma"/>
            <family val="2"/>
          </rPr>
          <t xml:space="preserve">
The total of any additional costs charged by the publisher e.g. page and colour charges. This does not include transaction fees such as bank charges (these should be added to "Other OA costs" under section E of "RCUK Compliance tab") . Use the 'Notes' field for details.</t>
        </r>
      </text>
    </comment>
    <comment ref="X4" authorId="0" shapeId="0">
      <text>
        <r>
          <rPr>
            <b/>
            <sz val="9"/>
            <color indexed="81"/>
            <rFont val="Tahoma"/>
            <family val="2"/>
          </rPr>
          <t>Guidance:</t>
        </r>
        <r>
          <rPr>
            <sz val="9"/>
            <color indexed="81"/>
            <rFont val="Tahoma"/>
            <family val="2"/>
          </rPr>
          <t xml:space="preserve">
</t>
        </r>
        <r>
          <rPr>
            <b/>
            <sz val="9"/>
            <color indexed="81"/>
            <rFont val="Tahoma"/>
            <family val="2"/>
          </rPr>
          <t>Where possible, select from drop-down list.</t>
        </r>
        <r>
          <rPr>
            <sz val="9"/>
            <color indexed="81"/>
            <rFont val="Tahoma"/>
            <family val="2"/>
          </rPr>
          <t xml:space="preserve"> Specify whether there was a discount on the APC that was paid to a publisher, including instances where the institution has a pre-payment or membership agreement with the publisher. Please then fill in details about the deal in the "Discounts, memberships and pre-payments" tab.</t>
        </r>
      </text>
    </comment>
    <comment ref="Y4" authorId="0" shapeId="0">
      <text>
        <r>
          <rPr>
            <b/>
            <sz val="9"/>
            <color indexed="81"/>
            <rFont val="Tahoma"/>
            <family val="2"/>
          </rPr>
          <t>Guidance:</t>
        </r>
        <r>
          <rPr>
            <sz val="9"/>
            <color indexed="81"/>
            <rFont val="Tahoma"/>
            <family val="2"/>
          </rPr>
          <t xml:space="preserve">
Mandatory only for publications funded by COAF.</t>
        </r>
      </text>
    </comment>
    <comment ref="Z4" authorId="0" shapeId="0">
      <text>
        <r>
          <rPr>
            <b/>
            <sz val="9"/>
            <color indexed="81"/>
            <rFont val="Tahoma"/>
            <family val="2"/>
          </rPr>
          <t>Guidance:</t>
        </r>
        <r>
          <rPr>
            <sz val="9"/>
            <color indexed="81"/>
            <rFont val="Tahoma"/>
            <family val="2"/>
          </rPr>
          <t xml:space="preserve">
Mandatory only for publications funded by RCUK.</t>
        </r>
      </text>
    </comment>
    <comment ref="AA4" authorId="0" shapeId="0">
      <text>
        <r>
          <rPr>
            <b/>
            <sz val="9"/>
            <color indexed="81"/>
            <rFont val="Tahoma"/>
            <family val="2"/>
          </rPr>
          <t>Guidance:</t>
        </r>
        <r>
          <rPr>
            <sz val="9"/>
            <color indexed="81"/>
            <rFont val="Tahoma"/>
            <family val="2"/>
          </rPr>
          <t xml:space="preserve">
</t>
        </r>
        <r>
          <rPr>
            <b/>
            <sz val="9"/>
            <color indexed="81"/>
            <rFont val="Tahoma"/>
            <family val="2"/>
          </rPr>
          <t>Select from drop-down list.</t>
        </r>
        <r>
          <rPr>
            <sz val="9"/>
            <color indexed="81"/>
            <rFont val="Tahoma"/>
            <family val="2"/>
          </rPr>
          <t xml:space="preserve"> Specify the licence the article has been published under.</t>
        </r>
      </text>
    </comment>
    <comment ref="AB4" authorId="0" shapeId="0">
      <text>
        <r>
          <rPr>
            <b/>
            <sz val="9"/>
            <color indexed="81"/>
            <rFont val="Tahoma"/>
            <family val="2"/>
          </rPr>
          <t>Guidance:</t>
        </r>
        <r>
          <rPr>
            <sz val="9"/>
            <color indexed="81"/>
            <rFont val="Tahoma"/>
            <family val="2"/>
          </rPr>
          <t xml:space="preserve">
Free text field. This can include notes which clarify things for internal institutional purposes as well as notes to explain any context needed for external viewers.</t>
        </r>
      </text>
    </comment>
  </commentList>
</comments>
</file>

<file path=xl/sharedStrings.xml><?xml version="1.0" encoding="utf-8"?>
<sst xmlns="http://schemas.openxmlformats.org/spreadsheetml/2006/main" count="5101" uniqueCount="1693">
  <si>
    <t>This spreadsheet and all data contained within it are published under a Creative Commons CC0 license.</t>
  </si>
  <si>
    <t>Internal institutional data</t>
  </si>
  <si>
    <t>Bibliographic data</t>
  </si>
  <si>
    <t>PubMed ID</t>
  </si>
  <si>
    <t>DOI</t>
  </si>
  <si>
    <t>Publisher</t>
  </si>
  <si>
    <t>Journal</t>
  </si>
  <si>
    <t>ISSN</t>
  </si>
  <si>
    <t>Type of publication</t>
  </si>
  <si>
    <t>Article title</t>
  </si>
  <si>
    <t>Title of item, i.e. title of journal article, book chapter, conference paper etc.</t>
  </si>
  <si>
    <t>Date of publication</t>
  </si>
  <si>
    <t>Funding data</t>
  </si>
  <si>
    <t>Fund that APC is paid from (1)</t>
  </si>
  <si>
    <t>Fund that APC is paid from (2)</t>
  </si>
  <si>
    <t>Complete if there is more than one fund that the APC is paid from.</t>
  </si>
  <si>
    <t>Fund that APC is paid from (3)</t>
  </si>
  <si>
    <t>Complete if there are more than two funds that the APC is paid from.</t>
  </si>
  <si>
    <t>Funder of research (1)</t>
  </si>
  <si>
    <t>Funder of research (2)</t>
  </si>
  <si>
    <t>Funder of research (3)</t>
  </si>
  <si>
    <t>APC data</t>
  </si>
  <si>
    <t>Date of APC payment</t>
  </si>
  <si>
    <t>Currency of APC</t>
  </si>
  <si>
    <t>Discounts, memberships &amp; pre-payment agreements</t>
  </si>
  <si>
    <t>Amount of APC charged to COAF grant (include VAT if charged)</t>
  </si>
  <si>
    <t>License data</t>
  </si>
  <si>
    <t>Notes</t>
  </si>
  <si>
    <t>APC paid (£) including VAT if charged</t>
  </si>
  <si>
    <t>Licence</t>
  </si>
  <si>
    <t>RCUK</t>
  </si>
  <si>
    <t>COAF</t>
  </si>
  <si>
    <t>NERC</t>
  </si>
  <si>
    <t>British Heart Foundation</t>
  </si>
  <si>
    <t>EUR</t>
  </si>
  <si>
    <t>None</t>
  </si>
  <si>
    <t>Conference Paper/Proceeding/Abstract</t>
  </si>
  <si>
    <t>Institutional</t>
  </si>
  <si>
    <t>GBP</t>
  </si>
  <si>
    <t>Wellcome Trust</t>
  </si>
  <si>
    <t>Select from drop-down list. State the source of funding to pay the APC: RCUK, COAF, Institutional, or Other. Explain any complications in the 'Notes' field. If there is more than one funder of the APC, state these in the following two columns.</t>
  </si>
  <si>
    <t>CC BY</t>
  </si>
  <si>
    <t>CC BY-NC</t>
  </si>
  <si>
    <t>APC paid (actual currency) excluding VAT</t>
  </si>
  <si>
    <t>Additional publication costs (£)</t>
  </si>
  <si>
    <t>To the extent possible under law, Jisc and the higher education institution completing this template have waived all copyright and related or neighboring rights to this work.</t>
  </si>
  <si>
    <t>Grant ID (1)</t>
  </si>
  <si>
    <t>Grant ID (2)</t>
  </si>
  <si>
    <t>Grant ID (3)</t>
  </si>
  <si>
    <t>Amount of APC charged to RCUK OA fund (include VAT if charged)</t>
  </si>
  <si>
    <t xml:space="preserve"> </t>
  </si>
  <si>
    <t>rioxxterms:version_of_record</t>
  </si>
  <si>
    <t>dc:publisher</t>
  </si>
  <si>
    <t>dc:title</t>
  </si>
  <si>
    <t>rioxxterms:publication_date</t>
  </si>
  <si>
    <t>rioxxterms:project</t>
  </si>
  <si>
    <t>ali:license_ref</t>
  </si>
  <si>
    <t>dc:source</t>
  </si>
  <si>
    <t>The Digital Object Identifier.</t>
  </si>
  <si>
    <t>Select from drop-down list. Specify the licence the article has been published under.</t>
  </si>
  <si>
    <t>The total of any additional costs charged by the publisher e.g. page and colour charges. This does not include transaction fees such as bank charges. Use the 'Notes' field for details.</t>
  </si>
  <si>
    <t>The funder of the research. Complete if there is more than one funder.</t>
  </si>
  <si>
    <t>The funder of the research. Complete if there are more than two funders.</t>
  </si>
  <si>
    <t>Compliance based on actual publications data</t>
  </si>
  <si>
    <t>Number</t>
  </si>
  <si>
    <t>Total publications arising from research council funding</t>
  </si>
  <si>
    <t>Number of gold compliant publications</t>
  </si>
  <si>
    <t>Number of green compliant publications</t>
  </si>
  <si>
    <t>Overall compliance</t>
  </si>
  <si>
    <t>Compliance based on estimates of publication numbers</t>
  </si>
  <si>
    <t>Percent</t>
  </si>
  <si>
    <t>Proportion of compliance delivered through the gold route</t>
  </si>
  <si>
    <t>Proportion of compliance delivered through the green route</t>
  </si>
  <si>
    <t xml:space="preserve">Estimate of overall compliance </t>
  </si>
  <si>
    <t>OA block grant summary information</t>
  </si>
  <si>
    <t>OA grant brought forward</t>
  </si>
  <si>
    <t>OA grant received</t>
  </si>
  <si>
    <t>OA Grant available</t>
  </si>
  <si>
    <t>OA grant spent</t>
  </si>
  <si>
    <t>OA grant carried forward</t>
  </si>
  <si>
    <t>OA operations/APC processing</t>
  </si>
  <si>
    <t>Amount</t>
  </si>
  <si>
    <t>Staff costs</t>
  </si>
  <si>
    <t>Non-staff costs</t>
  </si>
  <si>
    <t>Total OA operations/APC processing</t>
  </si>
  <si>
    <t>Other - details-2</t>
  </si>
  <si>
    <t>Total of non-publisher spend</t>
  </si>
  <si>
    <t>Mandatory only for publications funded by COAF.</t>
  </si>
  <si>
    <t>https://www.jisc-collections.ac.uk/Jisc-Monitor/APC-data-collection/</t>
  </si>
  <si>
    <t>An FAQ can be found here:</t>
  </si>
  <si>
    <t>For full details visit the Jisc Collections website, where the template can be downloaded:</t>
  </si>
  <si>
    <t>Introduction to the template</t>
  </si>
  <si>
    <t>Provide short statement on how implementation of RCUK OA policy is progressing.</t>
  </si>
  <si>
    <t>Compliance summary - no data</t>
  </si>
  <si>
    <t>https://www.jisc-collections.ac.uk/Jisc-Monitor/APC-data-collection/Jisc-APC-template-FAQ/</t>
  </si>
  <si>
    <t>Equivalent RIOXX field</t>
  </si>
  <si>
    <t>Equivalent CASRAI field</t>
  </si>
  <si>
    <t>Free text field. This can include notes which clarify things for internal institutional purposes as well as notes to explain any context needed for external viewers.</t>
  </si>
  <si>
    <t>Definitions of metadata fields</t>
  </si>
  <si>
    <t>A</t>
  </si>
  <si>
    <t>B</t>
  </si>
  <si>
    <t>C</t>
  </si>
  <si>
    <t>D</t>
  </si>
  <si>
    <t>E</t>
  </si>
  <si>
    <t>http://dictionary.casrai.org/Internal_OA_Cost_Application/External_Notes</t>
  </si>
  <si>
    <t>http://dictionary.casrai.org/Journal_Article/DOI</t>
  </si>
  <si>
    <t>http://dictionary.casrai.org/Journal_Article/ISSN</t>
  </si>
  <si>
    <t>http://dictionary.casrai.org/Journal_Article/Publisher_Name</t>
  </si>
  <si>
    <t>http://dictionary.casrai.org/Journal_Article/Journal</t>
  </si>
  <si>
    <t>http://dictionary.casrai.org/Journal_Article/Article_Title</t>
  </si>
  <si>
    <t>http://dictionary.casrai.org/Journal_Article/Publication_Date</t>
  </si>
  <si>
    <t>http://dictionary.casrai.org/APC_Payment/Licence_Type</t>
  </si>
  <si>
    <t>http://dictionary.casrai.org/APC_Payment/Date</t>
  </si>
  <si>
    <t>http://dictionary.casrai.org/APC_Payment/Currency</t>
  </si>
  <si>
    <t>http://dictionary.casrai.org/APC_Payment/Amount_Paid</t>
  </si>
  <si>
    <t>http://dictionary.casrai.org/APC_Payment/Source_Fund(s)</t>
  </si>
  <si>
    <t>It is recommended that institutions archive the spreadsheets or CSVs that they release in an online research repository, such as figshare or their own institutional repository. Jisc Collections can do this on behalf of institutions if they wish. Please contact jisc.apc@jisc.ac.uk for further information.</t>
  </si>
  <si>
    <t>Other - details-7</t>
  </si>
  <si>
    <t>Other - details-6</t>
  </si>
  <si>
    <t>Other - details-5</t>
  </si>
  <si>
    <t>Other - details-4</t>
  </si>
  <si>
    <t>Other - details-3</t>
  </si>
  <si>
    <t xml:space="preserve">Other OA costs     </t>
  </si>
  <si>
    <t>Sum of 'Other - details' below</t>
  </si>
  <si>
    <t>E   Comments</t>
  </si>
  <si>
    <t>Summary information on open access spend</t>
  </si>
  <si>
    <r>
      <rPr>
        <b/>
        <sz val="11"/>
        <rFont val="Calibri"/>
        <family val="2"/>
        <scheme val="minor"/>
      </rPr>
      <t xml:space="preserve">Actual </t>
    </r>
    <r>
      <rPr>
        <sz val="11"/>
        <rFont val="Calibri"/>
        <family val="2"/>
        <scheme val="minor"/>
      </rPr>
      <t>Year 1 spend (April 2013 - March 2014)</t>
    </r>
  </si>
  <si>
    <r>
      <rPr>
        <b/>
        <sz val="11"/>
        <rFont val="Calibri"/>
        <family val="2"/>
        <scheme val="minor"/>
      </rPr>
      <t>Actual</t>
    </r>
    <r>
      <rPr>
        <sz val="11"/>
        <rFont val="Calibri"/>
        <family val="2"/>
        <scheme val="minor"/>
      </rPr>
      <t xml:space="preserve"> Year 2 spend (April 2014 - March 2015)</t>
    </r>
  </si>
  <si>
    <r>
      <rPr>
        <b/>
        <sz val="11"/>
        <rFont val="Calibri"/>
        <family val="2"/>
        <scheme val="minor"/>
      </rPr>
      <t xml:space="preserve">Actual </t>
    </r>
    <r>
      <rPr>
        <sz val="11"/>
        <rFont val="Calibri"/>
        <family val="2"/>
        <scheme val="minor"/>
      </rPr>
      <t>Year 3 spend (April 2015 - March 2016)</t>
    </r>
  </si>
  <si>
    <t>The date of earliest online availability. Use most accurate date available, whether that is day (e.g. 2017-01-01), month (e.g. 2017-01), or year (e.g. 2017).</t>
  </si>
  <si>
    <t>Currency that the APC was originally paid in e.g. GBP, USD, EUR.</t>
  </si>
  <si>
    <t>The amount that was paid for the APC in GBP. Includes VAT but excludes additional publication costs. In the case where the amount is unknown or unclear, as with prepaid or offset APCs, leave blank and indicate the name of the deal under 'Discounts, memberships, &amp; pre-payment agreements.'</t>
  </si>
  <si>
    <t>Select from drop-down list. Specify whether there was a discount on the APC that was paid to a publisher, including instances where the institution has a pre-payment or membership agreement with the publisher.</t>
  </si>
  <si>
    <t>Mandatory only for publications funded by RCUK.</t>
  </si>
  <si>
    <t>Date of acceptance</t>
  </si>
  <si>
    <t>Date on which the resource has been accepted for publication with all substantive changes made. Use most accurate date available, whether that is day (e.g. 2017-01-01), month (e.g. 2017-01), or year (e.g. 2017).</t>
  </si>
  <si>
    <t>dcterms:dateAccepted</t>
  </si>
  <si>
    <t>http://dictionary.casrai.org/Journal_Article/Final_Acceptance_Date</t>
  </si>
  <si>
    <t>PubMed unique identifier.</t>
  </si>
  <si>
    <t xml:space="preserve">http://dictionary.casrai.org/Output_ID_Types/PMID </t>
  </si>
  <si>
    <t>rioxxterms:type</t>
  </si>
  <si>
    <t>Grant ID for second funder.</t>
  </si>
  <si>
    <t>Grant ID for third funder.</t>
  </si>
  <si>
    <t>The date that payment leaves the institution's account. Use most accurate date available, whether that is day (e.g. 2017-01-01), month (e.g. 2017-01), or year (e.g. 2017).</t>
  </si>
  <si>
    <t>The amount that was paid for the APC, in the currency it was paid in, excluding VAT. In the case where the amount is unknown or unclear, as with prepaid or offset APCs, leave blank and indicate the name of the deal under 'Discounts, memberships, &amp; pre-payment agreements.'</t>
  </si>
  <si>
    <t>Elsevier_Prepayment</t>
  </si>
  <si>
    <t>ACS_AuthorChoice Institutional membership discount</t>
  </si>
  <si>
    <t>ACS_AuthorChoice membership discount</t>
  </si>
  <si>
    <t xml:space="preserve">Author_Supporter/Membership Discount </t>
  </si>
  <si>
    <t>Institutional_Prepayment</t>
  </si>
  <si>
    <t>Institutional_IEEE_Discount</t>
  </si>
  <si>
    <t>JiscCollections_RSC</t>
  </si>
  <si>
    <t>Institutional_ membership discount</t>
  </si>
  <si>
    <t>De Gruyter offset</t>
  </si>
  <si>
    <t>Springer Compact</t>
  </si>
  <si>
    <t>Sage prepayment</t>
  </si>
  <si>
    <t>JiscCollections_RSC_Read&amp;Publish</t>
  </si>
  <si>
    <t xml:space="preserve">JiscCollections_IOPP </t>
  </si>
  <si>
    <t>JiscCollections_Taylor &amp; Francis</t>
  </si>
  <si>
    <t>Number of APCs</t>
  </si>
  <si>
    <t>Other</t>
  </si>
  <si>
    <t>Data paper</t>
  </si>
  <si>
    <t>Letter</t>
  </si>
  <si>
    <t>European Union</t>
  </si>
  <si>
    <t>Case report</t>
  </si>
  <si>
    <t>NIH</t>
  </si>
  <si>
    <t>Methods and protocols</t>
  </si>
  <si>
    <t>Working paper</t>
  </si>
  <si>
    <t>Parkinson's UK</t>
  </si>
  <si>
    <t>Consultancy Report</t>
  </si>
  <si>
    <t>Cancer Research UK</t>
  </si>
  <si>
    <t>Thesis</t>
  </si>
  <si>
    <t>Unspecified/unclear</t>
  </si>
  <si>
    <t>Technical Standard</t>
  </si>
  <si>
    <t>Author copyright</t>
  </si>
  <si>
    <t>Bloodwise</t>
  </si>
  <si>
    <t>Technical Report</t>
  </si>
  <si>
    <t>Publisher copyright</t>
  </si>
  <si>
    <t>Arthritis Research UK</t>
  </si>
  <si>
    <t>Policy briefing report</t>
  </si>
  <si>
    <t>CC BY-NC-ND</t>
  </si>
  <si>
    <t>STFC</t>
  </si>
  <si>
    <t>Monograph</t>
  </si>
  <si>
    <t>CC BY-NC-SA</t>
  </si>
  <si>
    <t>Manual/Guide</t>
  </si>
  <si>
    <t>CC BY-ND</t>
  </si>
  <si>
    <t>MRC</t>
  </si>
  <si>
    <t>Journal Article/Review</t>
  </si>
  <si>
    <t>ESRC</t>
  </si>
  <si>
    <t>CC BY-SA</t>
  </si>
  <si>
    <t>EPSRC</t>
  </si>
  <si>
    <t>Book edited</t>
  </si>
  <si>
    <t>BBSRC</t>
  </si>
  <si>
    <t>Book chapter</t>
  </si>
  <si>
    <t>CC0</t>
  </si>
  <si>
    <t>Book</t>
  </si>
  <si>
    <r>
      <t xml:space="preserve">Additionally, fields highlighted in green are considered by RCUK to be required for their reporting purposes. RCUK recognises the difficulty some institutions may have in providing this level of information and request that Research Organisations make their best endeavours to provide the information requested. If you need further advice or have specific issues please contact RCUK at: </t>
    </r>
    <r>
      <rPr>
        <b/>
        <sz val="10"/>
        <color theme="1"/>
        <rFont val="Arial"/>
        <family val="2"/>
      </rPr>
      <t xml:space="preserve">openaccess@rcuk.ac.uk </t>
    </r>
    <r>
      <rPr>
        <sz val="10"/>
        <color theme="1"/>
        <rFont val="Arial"/>
        <family val="2"/>
      </rPr>
      <t xml:space="preserve"> </t>
    </r>
  </si>
  <si>
    <t>E-ISSN</t>
  </si>
  <si>
    <t>Column name</t>
  </si>
  <si>
    <t>Description</t>
  </si>
  <si>
    <t>APC expenditure including VAT (£)</t>
  </si>
  <si>
    <t>Total amount of APC charged to RCUK OA fund including VAT (£)</t>
  </si>
  <si>
    <t>Total amount of APC charged to COAF grant including VAT (£)</t>
  </si>
  <si>
    <r>
      <t xml:space="preserve">This is </t>
    </r>
    <r>
      <rPr>
        <b/>
        <sz val="10"/>
        <rFont val="Arial"/>
        <family val="2"/>
      </rPr>
      <t xml:space="preserve">populated automatically </t>
    </r>
    <r>
      <rPr>
        <sz val="10"/>
        <rFont val="Arial"/>
        <family val="2"/>
      </rPr>
      <t>from the 'Discounts, memberships &amp; pre-payment agreements' column on "JISC APC template"</t>
    </r>
  </si>
  <si>
    <t>Membership price including VAT (£)</t>
  </si>
  <si>
    <t>Membership price  charged to COAF including VAT (£)</t>
  </si>
  <si>
    <t>Membership price charged to RCUK including VAT (£)</t>
  </si>
  <si>
    <t>Total cost to COAF including VAT (£)</t>
  </si>
  <si>
    <t>Total cost to RCUK including VAT (£)</t>
  </si>
  <si>
    <t>Total expenditure including VAT (£)</t>
  </si>
  <si>
    <t>AHRC</t>
  </si>
  <si>
    <t>NC3Rs</t>
  </si>
  <si>
    <r>
      <t xml:space="preserve">This is </t>
    </r>
    <r>
      <rPr>
        <b/>
        <sz val="10"/>
        <rFont val="Arial"/>
        <family val="2"/>
      </rPr>
      <t>calculated</t>
    </r>
    <r>
      <rPr>
        <sz val="10"/>
        <rFont val="Arial"/>
        <family val="2"/>
      </rPr>
      <t xml:space="preserve"> </t>
    </r>
    <r>
      <rPr>
        <b/>
        <sz val="10"/>
        <rFont val="Arial"/>
        <family val="2"/>
      </rPr>
      <t>automatically</t>
    </r>
    <r>
      <rPr>
        <sz val="10"/>
        <rFont val="Arial"/>
        <family val="2"/>
      </rPr>
      <t xml:space="preserve"> based on columns C &amp; G in this sheet</t>
    </r>
  </si>
  <si>
    <r>
      <t xml:space="preserve">This is </t>
    </r>
    <r>
      <rPr>
        <b/>
        <sz val="10"/>
        <rFont val="Arial"/>
        <family val="2"/>
      </rPr>
      <t>calculated automatically</t>
    </r>
    <r>
      <rPr>
        <sz val="10"/>
        <rFont val="Arial"/>
        <family val="2"/>
      </rPr>
      <t xml:space="preserve"> based on columns D &amp; H in this sheet</t>
    </r>
  </si>
  <si>
    <r>
      <t xml:space="preserve">The total APC expenditure spent under this deal is </t>
    </r>
    <r>
      <rPr>
        <b/>
        <sz val="10"/>
        <rFont val="Arial"/>
        <family val="2"/>
      </rPr>
      <t xml:space="preserve">calculated automatically </t>
    </r>
    <r>
      <rPr>
        <sz val="10"/>
        <rFont val="Arial"/>
        <family val="2"/>
      </rPr>
      <t>based on columns B &amp; F in this sheet</t>
    </r>
  </si>
  <si>
    <t>Amount of APC charged to COAF grant (including VAT if charged) in £</t>
  </si>
  <si>
    <t>Amount of APC charged to RCUK OA fund (including VAT if charged) in £</t>
  </si>
  <si>
    <r>
      <t xml:space="preserve">The number of APCs paid under this deal is </t>
    </r>
    <r>
      <rPr>
        <b/>
        <sz val="10"/>
        <rFont val="Arial"/>
        <family val="2"/>
      </rPr>
      <t>calculated automatically</t>
    </r>
    <r>
      <rPr>
        <sz val="10"/>
        <rFont val="Arial"/>
        <family val="2"/>
      </rPr>
      <t xml:space="preserve"> from the number of times the name of this deal occurs in the "Discounts, memberships &amp; prepayment agreeements" column of the "JISC APC template"</t>
    </r>
  </si>
  <si>
    <r>
      <t xml:space="preserve">The amount spent on these APCs is </t>
    </r>
    <r>
      <rPr>
        <b/>
        <sz val="10"/>
        <rFont val="Arial"/>
        <family val="2"/>
      </rPr>
      <t>calculated automatically</t>
    </r>
    <r>
      <rPr>
        <sz val="10"/>
        <rFont val="Arial"/>
        <family val="2"/>
      </rPr>
      <t xml:space="preserve"> from the sum of the "APC expenditure (£) including VAT if charged" of the "JISC APC template"</t>
    </r>
  </si>
  <si>
    <r>
      <t xml:space="preserve">The amount spent on these APCs is </t>
    </r>
    <r>
      <rPr>
        <b/>
        <sz val="10"/>
        <rFont val="Arial"/>
        <family val="2"/>
      </rPr>
      <t>calculated automatically</t>
    </r>
    <r>
      <rPr>
        <sz val="10"/>
        <rFont val="Arial"/>
        <family val="2"/>
      </rPr>
      <t xml:space="preserve"> from the the sum of the "Amount of APC charged to COAF grant (including VAT if charged) in £" column of the "JISC APC template"</t>
    </r>
  </si>
  <si>
    <r>
      <t xml:space="preserve">The amount spent on these APCs is </t>
    </r>
    <r>
      <rPr>
        <b/>
        <sz val="10"/>
        <rFont val="Arial"/>
        <family val="2"/>
      </rPr>
      <t>calculated automatically</t>
    </r>
    <r>
      <rPr>
        <sz val="10"/>
        <rFont val="Arial"/>
        <family val="2"/>
      </rPr>
      <t xml:space="preserve"> from the "Amount of APC charged to RCUK OA fund (including VAT if charged) in £" column of the "JISC APC template"</t>
    </r>
  </si>
  <si>
    <t>Green fields are required by RCUK only</t>
  </si>
  <si>
    <t>Yellow fields are required by COAF only</t>
  </si>
  <si>
    <r>
      <t>The</t>
    </r>
    <r>
      <rPr>
        <b/>
        <sz val="10"/>
        <rFont val="Arial"/>
        <family val="2"/>
      </rPr>
      <t xml:space="preserve"> institution enters</t>
    </r>
    <r>
      <rPr>
        <sz val="10"/>
        <rFont val="Arial"/>
        <family val="2"/>
      </rPr>
      <t xml:space="preserve"> the amount spent on the deal</t>
    </r>
  </si>
  <si>
    <r>
      <t xml:space="preserve">The </t>
    </r>
    <r>
      <rPr>
        <b/>
        <sz val="10"/>
        <rFont val="Arial"/>
        <family val="2"/>
      </rPr>
      <t>institution enters</t>
    </r>
    <r>
      <rPr>
        <sz val="10"/>
        <rFont val="Arial"/>
        <family val="2"/>
      </rPr>
      <t xml:space="preserve"> the amount of the membership price charged to COAF, if any</t>
    </r>
  </si>
  <si>
    <r>
      <t xml:space="preserve">The </t>
    </r>
    <r>
      <rPr>
        <b/>
        <sz val="10"/>
        <rFont val="Arial"/>
        <family val="2"/>
      </rPr>
      <t>institution enters</t>
    </r>
    <r>
      <rPr>
        <sz val="10"/>
        <rFont val="Arial"/>
        <family val="2"/>
      </rPr>
      <t xml:space="preserve"> the amount of the membership price charged to RCUK, if any</t>
    </r>
  </si>
  <si>
    <t>Grey fields are required by COAF and RCUK, and are required by Jisc unless otherwise stated</t>
  </si>
  <si>
    <t>Fields highlighted in grey are considered by COAF and RCUK to be required fields. It is recommended to complete as many fields as possible. These are also considered by Jisc to be required unless stated otherwise in the description. Any fields that aren't relevant leave blank.</t>
  </si>
  <si>
    <r>
      <t xml:space="preserve">Fields highlighted in yellow are considered by COAF to be required for their reporting purposes. COAF recognises the difficulty some institutions may have in providing this level of information and request that Research Organisations make their best endeavours to provide the information requested. If you need further advice or have specific issues on the use or reporting of COAF funds please contact Wellcome at: </t>
    </r>
    <r>
      <rPr>
        <b/>
        <sz val="10"/>
        <rFont val="Arial"/>
        <family val="2"/>
      </rPr>
      <t>openacc@wellcome.ac.uk</t>
    </r>
  </si>
  <si>
    <t>This guidance is provided to define the fields provided in the template and describe how to complete them. Rows 3-6 of the template are filled out with dummy data as an example; please delete this when filling in your own information. The columns are grouped into sections for convenience: institutional, bibliographic, funding, APC, and license data.</t>
  </si>
  <si>
    <t>The funder of the research. This is optional but it may differ from the 'Fund that APC is paid from' field. Explain any complications in the 'Notes' field. This field is optional when reporting to Jisc.</t>
  </si>
  <si>
    <t>Grant ID for first funder.This field is optional when reporting to Jisc.</t>
  </si>
  <si>
    <t>Complete if no DOI or PubMed ID provided</t>
  </si>
  <si>
    <t>The name of the organisation making an article available. Complete if no DOI or PMID is provided.</t>
  </si>
  <si>
    <t>Title of the work that the item is contained within: if it is not a journal but a book or conference proceeding, use the title of that instead. The name of the organisation making an article available. Complete if no DOI or PMID is provided.</t>
  </si>
  <si>
    <t>The International Standard Serial Number. E-ISSN is preferred. Use ISBN if applicable. Complete if no PMID or DOI is provided.</t>
  </si>
  <si>
    <t>Select what kind of publication the item is published in from the drop-down list. Complete if no DOI or PMID is provided.</t>
  </si>
  <si>
    <r>
      <rPr>
        <b/>
        <sz val="11"/>
        <rFont val="Calibri"/>
        <family val="2"/>
        <scheme val="minor"/>
      </rPr>
      <t xml:space="preserve">Actual </t>
    </r>
    <r>
      <rPr>
        <sz val="11"/>
        <rFont val="Calibri"/>
        <family val="2"/>
        <scheme val="minor"/>
      </rPr>
      <t>Year 4 spend (April 2016 - March 2017)</t>
    </r>
  </si>
  <si>
    <t>Wellcome supplement</t>
  </si>
  <si>
    <r>
      <t xml:space="preserve">Summary information on compliance with RCUK OA policy </t>
    </r>
    <r>
      <rPr>
        <b/>
        <sz val="14"/>
        <color theme="4"/>
        <rFont val="Calibri"/>
        <family val="2"/>
        <scheme val="minor"/>
      </rPr>
      <t>1 April 2017-31 March 2018</t>
    </r>
    <r>
      <rPr>
        <b/>
        <sz val="14"/>
        <rFont val="Calibri"/>
        <family val="2"/>
        <scheme val="minor"/>
      </rPr>
      <t xml:space="preserve"> (to be completed by all ROs)</t>
    </r>
  </si>
  <si>
    <t>Estimated spend in Year 6 (April 2018 - March 2019)</t>
  </si>
  <si>
    <r>
      <rPr>
        <b/>
        <sz val="11"/>
        <rFont val="Calibri"/>
        <family val="2"/>
        <scheme val="minor"/>
      </rPr>
      <t xml:space="preserve">Actual </t>
    </r>
    <r>
      <rPr>
        <sz val="11"/>
        <rFont val="Calibri"/>
        <family val="2"/>
        <scheme val="minor"/>
      </rPr>
      <t>Year 5 spend (April 2017 - March 2018)</t>
    </r>
  </si>
  <si>
    <r>
      <t>OA block grant summary of non-publisher spend (</t>
    </r>
    <r>
      <rPr>
        <b/>
        <sz val="11"/>
        <color theme="4"/>
        <rFont val="Calibri"/>
        <family val="2"/>
        <scheme val="minor"/>
      </rPr>
      <t>1 April 2017 to 31 March 2018</t>
    </r>
    <r>
      <rPr>
        <b/>
        <sz val="11"/>
        <rFont val="Calibri"/>
        <family val="2"/>
        <scheme val="minor"/>
      </rPr>
      <t>)</t>
    </r>
  </si>
  <si>
    <t>10.1080/13504509.2016.1182087</t>
  </si>
  <si>
    <t>Taylor &amp; Francis</t>
  </si>
  <si>
    <t>International Journal of Sustainable Development &amp; World Ecology</t>
  </si>
  <si>
    <t>Journal Article/Review (Hybrid journal)</t>
  </si>
  <si>
    <t>Unravelling the interrelationships between ecosystem services and human wellbeing in the Bangladesh delta</t>
  </si>
  <si>
    <t>NERC/ESRC</t>
  </si>
  <si>
    <t>interdisciplinary PhD studentship award  1223260</t>
  </si>
  <si>
    <t xml:space="preserve">NE/J002755/1 </t>
  </si>
  <si>
    <t xml:space="preserve">doi.org/10.1371/journal.pone.0186754 </t>
  </si>
  <si>
    <t>PLoS</t>
  </si>
  <si>
    <t>Plos One</t>
  </si>
  <si>
    <t>Journal Article/Review (Full OA journal)</t>
  </si>
  <si>
    <t>The potential of statistical shape modelling for geometric morphometric analysis of human teeth in archaeological research</t>
  </si>
  <si>
    <t>AH/L503939/1</t>
  </si>
  <si>
    <t>Innovate UK</t>
  </si>
  <si>
    <t>KTP 8930</t>
  </si>
  <si>
    <t>Royal Academy of Engineering</t>
  </si>
  <si>
    <t>RF/130</t>
  </si>
  <si>
    <t>USD</t>
  </si>
  <si>
    <t>10.1002/2016JA023198</t>
  </si>
  <si>
    <t>Wiley</t>
  </si>
  <si>
    <t>Journal of Geophysical Research</t>
  </si>
  <si>
    <t>Timescales for the penetration of IMF By into the Earth’s magnetotail</t>
  </si>
  <si>
    <t>ST/M503794/1</t>
  </si>
  <si>
    <t>ST/K004298/2</t>
  </si>
  <si>
    <t>Unknown</t>
  </si>
  <si>
    <t>04/11/2016</t>
  </si>
  <si>
    <t>doi.org/10.1093/plankt/fbw082</t>
  </si>
  <si>
    <t>Oxford University Press</t>
  </si>
  <si>
    <t>Journal of Plankton Research</t>
  </si>
  <si>
    <t>Occurrence of the siphonophore Muggiaea atlantica in Scottish coastal waters: source or sink?</t>
  </si>
  <si>
    <t>PhD Studentship Michael Blackett</t>
  </si>
  <si>
    <t>10/05/2017</t>
  </si>
  <si>
    <t>10.1088/1748-9326/aa751f</t>
  </si>
  <si>
    <t>IOP</t>
  </si>
  <si>
    <t>Environmental Research Letters</t>
  </si>
  <si>
    <t>Estimation of packaged water consumption and associated plastic waste production from household budget surveys</t>
  </si>
  <si>
    <t>MR/M008940/1</t>
  </si>
  <si>
    <t>10.1103/PhysRevLett.118.261101</t>
  </si>
  <si>
    <t>American Physical Society</t>
  </si>
  <si>
    <t>Physical Review Letters</t>
  </si>
  <si>
    <t>Implications of the occurrence of glitches in pulsar free precession candidates</t>
  </si>
  <si>
    <t>ST/H002359/1</t>
  </si>
  <si>
    <t xml:space="preserve">10.1109/JQE.2017.2708610 </t>
  </si>
  <si>
    <t>IEEE</t>
  </si>
  <si>
    <t>Journal of Quantum Electronics</t>
  </si>
  <si>
    <t>Absorption measurement errors in single-mode fibers resulting from re-emission of radiation</t>
  </si>
  <si>
    <t>EP/J00278X/1</t>
  </si>
  <si>
    <t>EP/H02607X/1</t>
  </si>
  <si>
    <t>AFOSR FA9550-14-1-0382</t>
  </si>
  <si>
    <t>10.1109/JQE.2017.2708610</t>
  </si>
  <si>
    <t>none</t>
  </si>
  <si>
    <t>10.1016/j.quascirev.2016.11.022</t>
  </si>
  <si>
    <t>Elsevier</t>
  </si>
  <si>
    <t>Quaternary Science Reviews</t>
  </si>
  <si>
    <t>Vegetation of Eurasia from the last glacial maximum to present: key biogeographic patterns</t>
  </si>
  <si>
    <t>NE/D001578</t>
  </si>
  <si>
    <t xml:space="preserve">10.1111/jomf.12399 </t>
  </si>
  <si>
    <t>Journal of Marriage and the Family</t>
  </si>
  <si>
    <t>Ethnic Differences in Returning Home: Explanations From a Life Course Perspective</t>
  </si>
  <si>
    <t>ES/K007394/1</t>
  </si>
  <si>
    <t>CC-BY</t>
  </si>
  <si>
    <t>03/05/2017</t>
  </si>
  <si>
    <t xml:space="preserve"> 10.1098/rspb.2016.2805</t>
  </si>
  <si>
    <t>The Royal Society</t>
  </si>
  <si>
    <t>Proceedings of the Royal Society B: Biological Sciences</t>
  </si>
  <si>
    <t>Species contributions to ecosystem process and function can be population dependent and modified by biotic and abiotic setting</t>
  </si>
  <si>
    <t>NE/J015075/1</t>
  </si>
  <si>
    <t>ERC</t>
  </si>
  <si>
    <t>10.1175/JPO-D-16-0089.1</t>
  </si>
  <si>
    <t>American Meteorological Society</t>
  </si>
  <si>
    <t>Journal of Physical Oceanography</t>
  </si>
  <si>
    <t>Recent wind-driven variability in Atlantic water mass distribution and meridional overturning circulation</t>
  </si>
  <si>
    <t>NERC Studentship</t>
  </si>
  <si>
    <t>10.1016/j.chb.2016.12.074</t>
  </si>
  <si>
    <t>computers in human behavior</t>
  </si>
  <si>
    <t>An investigation of player motivations in Eyewire, a gamified citizen science project</t>
  </si>
  <si>
    <t>EP/J017728/2.</t>
  </si>
  <si>
    <t>10.1109/JSEN.2017.2657119</t>
  </si>
  <si>
    <t>IEEE Sensors Journal</t>
  </si>
  <si>
    <t>Dynamic Strain Measurement Using Small Gain Stimulated Brillouin Scattering in STFT-BOTDR</t>
  </si>
  <si>
    <t>EP/K000314/1</t>
  </si>
  <si>
    <t>10.1038/ncomms14845</t>
  </si>
  <si>
    <t>Springer Nature</t>
  </si>
  <si>
    <t>Nature Communications</t>
  </si>
  <si>
    <t>Future climate forcing potentially without precedent in the last 420 million years</t>
  </si>
  <si>
    <t>NE/I005595/1</t>
  </si>
  <si>
    <t>https://doi.org/10.1002/2017JA023967</t>
  </si>
  <si>
    <t>Journal of Geophysical Research: Space Physics</t>
  </si>
  <si>
    <t>Birkeland currents during substorms: Statistical evidence for intensification of Regions 1 and 2 currents after onset and a localised signature of auroral dimming  </t>
  </si>
  <si>
    <t>ST/L002809/1</t>
  </si>
  <si>
    <t>NE/L007177/1</t>
  </si>
  <si>
    <t>PS</t>
  </si>
  <si>
    <t>10.1039/C6TA08308K</t>
  </si>
  <si>
    <t>RSC</t>
  </si>
  <si>
    <t>Journal of Materials Chemistry A</t>
  </si>
  <si>
    <t>Effect of Oxidative Surface Treatments on Charge Storage at Titanium Nitride Surfaces for Supercapacitor Applications</t>
  </si>
  <si>
    <t>EP/P504740/1</t>
  </si>
  <si>
    <t>EP/K00509X/1</t>
  </si>
  <si>
    <t>EP/K009877/1  EP/I033394/1</t>
  </si>
  <si>
    <t>10.3390/land6010013</t>
  </si>
  <si>
    <t>MDPI</t>
  </si>
  <si>
    <t>Land</t>
  </si>
  <si>
    <t>Toward a global classification of coastal anthromes</t>
  </si>
  <si>
    <t>NE/N015665/2</t>
  </si>
  <si>
    <t>CHF</t>
  </si>
  <si>
    <t>10.1016/j.csr.2017.02.004</t>
  </si>
  <si>
    <t>Continental Shelf Research</t>
  </si>
  <si>
    <t>The impact of future sea-level rise on the global tides</t>
  </si>
  <si>
    <t>NE/M006107/1     NE/M005097/1</t>
  </si>
  <si>
    <t>10.1002/2016GC006700</t>
  </si>
  <si>
    <t>Geochemistry Geophysics Geosystems</t>
  </si>
  <si>
    <t>Variations in pockmark composition at the Vestnesa Ridge: Insights from marine controlled source electromagnetic and seismic data</t>
  </si>
  <si>
    <t xml:space="preserve">NE/H002732/1 </t>
  </si>
  <si>
    <t>NE/H022260/1</t>
  </si>
  <si>
    <t>This invoice consists of apc £2200.00 USD and page charges $160.00USD</t>
  </si>
  <si>
    <t>10.1002/2016JB013526</t>
  </si>
  <si>
    <t>AGU (Wiley)</t>
  </si>
  <si>
    <t>Journal of Geophysical Research: Solid Earth</t>
  </si>
  <si>
    <t>Imaging Pacific Lithosphere Seismic Discontinuities – Insights from SS Precursor Modeling</t>
  </si>
  <si>
    <t>NE/M003507/1</t>
  </si>
  <si>
    <t>NE/K000985/1</t>
  </si>
  <si>
    <t>06/02/2017</t>
  </si>
  <si>
    <t>10.1515/aot-2016-0069</t>
  </si>
  <si>
    <t>De Gruyter</t>
  </si>
  <si>
    <t>Advanced Optical Technologies</t>
  </si>
  <si>
    <t>Ga-La-S-Se glass for visible and thermal imaging</t>
  </si>
  <si>
    <t>11/03/2017</t>
  </si>
  <si>
    <t>EP/M015130/1</t>
  </si>
  <si>
    <t>10.5194/cp-13-149-2017</t>
  </si>
  <si>
    <t>Copernicus</t>
  </si>
  <si>
    <t>Climate of the Past</t>
  </si>
  <si>
    <t>A record of Neogene seawater d11B reconstructed from paired d11B analyses on benthic and planktic foraminifera</t>
  </si>
  <si>
    <t>NE/I006176/1</t>
  </si>
  <si>
    <t>NE/H006273/1</t>
  </si>
  <si>
    <t>NE/I006168/1</t>
  </si>
  <si>
    <t>10.1002/2016JA023718</t>
  </si>
  <si>
    <t xml:space="preserve">Multi –instrument observation of simultaneous polar cap auroras </t>
  </si>
  <si>
    <t>NE/L002531/1</t>
  </si>
  <si>
    <t>NE/N004051/1</t>
  </si>
  <si>
    <t>https://doi.org/10.1093/pastj/gtx053</t>
  </si>
  <si>
    <t>OUP</t>
  </si>
  <si>
    <t>Past and Present</t>
  </si>
  <si>
    <t>Women, Service and Self-actualization in Interwar Britain</t>
  </si>
  <si>
    <t>2008/140729</t>
  </si>
  <si>
    <t>10.1109/ACCESS.2017.2678103</t>
  </si>
  <si>
    <t>IEEE Access</t>
  </si>
  <si>
    <t>A Flexible FPGA-Based Quasi-Cyclic LDPC Decoder</t>
  </si>
  <si>
    <t xml:space="preserve">EP/J015520/1 </t>
  </si>
  <si>
    <t xml:space="preserve">EP/L010550/1 </t>
  </si>
  <si>
    <t>10.1121/1.4996128</t>
  </si>
  <si>
    <t>Acoustical Society of America</t>
  </si>
  <si>
    <t>Journal of the Acoustical Society of America</t>
  </si>
  <si>
    <t>Fitting Pole-zero Micromechanical Models to Cochlear Response Measurements</t>
  </si>
  <si>
    <t>EP/K003836/1</t>
  </si>
  <si>
    <t>MR/N004299/1</t>
  </si>
  <si>
    <t>10.1175/JPO-D-16-0182.1</t>
  </si>
  <si>
    <t>AMS</t>
  </si>
  <si>
    <t>Evolution of intermediate water masses based on Argo float displacements</t>
  </si>
  <si>
    <t>NE/N005767/1</t>
  </si>
  <si>
    <t>10.1017/S0272263117000134</t>
  </si>
  <si>
    <t>Cambridge University Press</t>
  </si>
  <si>
    <t>Studies in Second Language Acquisition</t>
  </si>
  <si>
    <t>The State of the Science in Generative SLA and Its Place in Modern Second Language Studies</t>
  </si>
  <si>
    <t>AH/M002020/1</t>
  </si>
  <si>
    <t xml:space="preserve">10.1109/JSTQE.2017.2725442 </t>
  </si>
  <si>
    <t>IEEE Journal in Selected Topics in Quantum Electronics</t>
  </si>
  <si>
    <t>Continuous-Wave 3.1 – 3.6 μm Difference-Frequency Generation of Dual Wavelength-Tunable Fiber Sources in PPMgLN-Based Rapid-Tuning Design</t>
  </si>
  <si>
    <t>10.1039/C7AN00455A</t>
  </si>
  <si>
    <t>Royal Society of Chemistry</t>
  </si>
  <si>
    <t>Analyst</t>
  </si>
  <si>
    <t xml:space="preserve">Field-Effect Sensors – From pH sensing to Biosensing: Sensitivity Enhancement using Streptavidin-Biotin as a Model System
</t>
  </si>
  <si>
    <t>EP/G03690X/1</t>
  </si>
  <si>
    <t xml:space="preserve">10.1109/TASLP.2017.2674975 </t>
  </si>
  <si>
    <t>IEEE Transactions on Audio, Speech and Language Processing</t>
  </si>
  <si>
    <t>Sparse l1-Optimal Multiloudspeaker Panning and Its Relation to Vector Base Amplitude Panning</t>
  </si>
  <si>
    <t>EP/L000539/1</t>
  </si>
  <si>
    <t>10.1109/TASLP.2017.2674975</t>
  </si>
  <si>
    <t>18/03/2017</t>
  </si>
  <si>
    <t>10.1016/j.automatica.2017.04.016</t>
  </si>
  <si>
    <t>Automatica</t>
  </si>
  <si>
    <t>Robust ILC Design with Application to Stroke Rehabilitation</t>
  </si>
  <si>
    <t>21/04/2017</t>
  </si>
  <si>
    <t>EP/M026388/1</t>
  </si>
  <si>
    <t>15/03/2017</t>
  </si>
  <si>
    <t>10.1016/j.envres.2017.03.020</t>
  </si>
  <si>
    <t>Environmental Research</t>
  </si>
  <si>
    <t xml:space="preserve">Challenges for tree officers to enhance the provision of regulating ecosystem services from urban forests </t>
  </si>
  <si>
    <t>22/03/2017</t>
  </si>
  <si>
    <t>EP/M50662X/1</t>
  </si>
  <si>
    <t>20/03/2017</t>
  </si>
  <si>
    <t>10.1038/srep46730</t>
  </si>
  <si>
    <t>Nature Publishing Group</t>
  </si>
  <si>
    <t>Scientific Reports</t>
  </si>
  <si>
    <t>Multiplex lexical networks reveal patterns in early word acquisition in children</t>
  </si>
  <si>
    <t>24/04/2017</t>
  </si>
  <si>
    <t>10.1016/j.bbi.2017.03.009</t>
  </si>
  <si>
    <t>Brain, Behavior and Immunity</t>
  </si>
  <si>
    <t xml:space="preserve">: A story of birth and death: insights into the formation and dynamics of the microglial population </t>
  </si>
  <si>
    <t>21/03/2017</t>
  </si>
  <si>
    <t>MR/K022687/1</t>
  </si>
  <si>
    <t>10.1016/j.ijfatigue.2017.03.027</t>
  </si>
  <si>
    <t>International journal of Fatigue</t>
  </si>
  <si>
    <t>Microstructural changes in White Etching Cracks (WECs) and their relationship with those in Dark Etching Region (DER) and White Etching Bands (WEBs) due to Rolling Contact Fatigue (RCF)</t>
  </si>
  <si>
    <t>23/03/2017</t>
  </si>
  <si>
    <t>10.1080/13563467.2017.1311847</t>
  </si>
  <si>
    <t>Taylor and Francis</t>
  </si>
  <si>
    <t>New Political Economy</t>
  </si>
  <si>
    <t>Regional Integration and Welfare: Framing and Advocating Pro-Poor Norms through Southern Regionalisms</t>
  </si>
  <si>
    <t>ES/L005336/1</t>
  </si>
  <si>
    <t>10.1093/gji/ggx133</t>
  </si>
  <si>
    <t>Geophysical Journal International</t>
  </si>
  <si>
    <t xml:space="preserve"> Surface-wave imaging of the weakly-extended Malawi Rift from ambient-noise and teleseismic Rayleigh waves from onshore and lake-bottom seismometers</t>
  </si>
  <si>
    <t>NE/L013932/1</t>
  </si>
  <si>
    <t>10.1093/nar/gkx268</t>
  </si>
  <si>
    <t>Nucleic Acids Research</t>
  </si>
  <si>
    <t>A New Promoter Element Associated with Daily Time Keeping in Drosophila</t>
  </si>
  <si>
    <t>BB/L023067/1</t>
  </si>
  <si>
    <t>10.1038/s41598-017-00783-8</t>
  </si>
  <si>
    <t>An Assay System For Point-of-Care Diagnosis Of Tuberculosis using Commercially Manufactured PCB Technology</t>
  </si>
  <si>
    <t>EP/L020920/1</t>
  </si>
  <si>
    <t>10.2217/nnm-2016-0386</t>
  </si>
  <si>
    <t>Future Medicine</t>
  </si>
  <si>
    <t>Nanomedicine</t>
  </si>
  <si>
    <t>PEGylated liposomes associate with Wnt3A protein and expand putative stem cells in human bone marrow populations</t>
  </si>
  <si>
    <t>MRT/J004103/1</t>
  </si>
  <si>
    <t>SO2</t>
  </si>
  <si>
    <t>UF120277</t>
  </si>
  <si>
    <t>10.1016/j.ssmph.2017.03.008</t>
  </si>
  <si>
    <t>SSM - Population Health</t>
  </si>
  <si>
    <t>Children’s migration and lifestyle-related chronic disease among older parents ‘left behind’ in India</t>
  </si>
  <si>
    <t>ES/K005979/1</t>
  </si>
  <si>
    <t>10.1364/OE.25.010735</t>
  </si>
  <si>
    <t>OSA</t>
  </si>
  <si>
    <t>Optics Express</t>
  </si>
  <si>
    <t>Linear Integrated Optics in 3C Silicon Carbide</t>
  </si>
  <si>
    <t>EP/P003710/1</t>
  </si>
  <si>
    <t>10.1088/1361-6641/aa6910</t>
  </si>
  <si>
    <t>Semiconductor Science and Technology</t>
  </si>
  <si>
    <t xml:space="preserve">Single Carrier Trapping and De-trapping in Scaled Silicon Complementary Metal-Oxide-Semiconductor Field-Effect </t>
  </si>
  <si>
    <t>EP/M008975/1</t>
  </si>
  <si>
    <t>10.1016/j.jebo.2017.03.024</t>
  </si>
  <si>
    <t>Journal of Economic Behavior and Organization</t>
  </si>
  <si>
    <t>“Now that you mention it”: A Survey Experiment on Information, Inattention and Online Privacy</t>
  </si>
  <si>
    <t>EP/K039989/1</t>
  </si>
  <si>
    <t>10.1364/OE.25.012830</t>
  </si>
  <si>
    <t>Carrier frequency modulation  of an acousto-optic modulator for laser stabilization.</t>
  </si>
  <si>
    <t>EP/M013294/1</t>
  </si>
  <si>
    <t>10.1002/adma.201606329</t>
  </si>
  <si>
    <t>Advanced Materials</t>
  </si>
  <si>
    <t>Optical, thermal and mechanical characterization of Ga2Se3-added GLS glass</t>
  </si>
  <si>
    <t>10.1038/s41598-017-05906-9</t>
  </si>
  <si>
    <t>Nature</t>
  </si>
  <si>
    <t>Electro-mechanical light modulator based on controlling the interaction of light with a metasurface</t>
  </si>
  <si>
    <t>EP/M009122/1</t>
  </si>
  <si>
    <t>10.1111/1751-7915.12737</t>
  </si>
  <si>
    <t>Microbial Biotechnology</t>
  </si>
  <si>
    <t xml:space="preserve">Direct Quantitative Detection of Escherichia coli O157 in Soil Using qPCR Without Pre-Enrichment </t>
  </si>
  <si>
    <t>BB/K012797/1</t>
  </si>
  <si>
    <t>10.1038/srep46704</t>
  </si>
  <si>
    <t>MiR-146b is down-regulated during the chondrogenic differentiation of human bone marrow derived skeletal stem cells and up-regulated in osteoarthritis</t>
  </si>
  <si>
    <t xml:space="preserve">BB/G010579/1 </t>
  </si>
  <si>
    <t>BB/LO21072/1</t>
  </si>
  <si>
    <t>10.1038/ncomms15802</t>
  </si>
  <si>
    <t>Electronic metal-support interaction enhanced oxygen reduction activity and stability of boron carbide supported platinum</t>
  </si>
  <si>
    <t>EP/J016454/1</t>
  </si>
  <si>
    <t xml:space="preserve">ST/K00171X/1 </t>
  </si>
  <si>
    <t>ST/N002385/1</t>
  </si>
  <si>
    <t>10.1038/s41598-017-02047-x</t>
  </si>
  <si>
    <t>Neglect Patients Exhibit Egocentric or Allocentric Neglect for the Same Stimulus Contingent upon Task Demands</t>
  </si>
  <si>
    <t>10.1149/2.1051706jes</t>
  </si>
  <si>
    <t>Electrochemical Society</t>
  </si>
  <si>
    <t>Journal of the Electrochemical Society</t>
  </si>
  <si>
    <t>Plastic Reactor Suitable for High Pressure and Supercritical Fluid Electrochemistry</t>
  </si>
  <si>
    <t>EP/I033394/1</t>
  </si>
  <si>
    <t>Publisher Own License</t>
  </si>
  <si>
    <t>10.1364/OME.7.002055</t>
  </si>
  <si>
    <t>Optical Materials Express</t>
  </si>
  <si>
    <t>Material properties of tapered crystalline silicon core fibers</t>
  </si>
  <si>
    <t>EP/P000940/1</t>
  </si>
  <si>
    <t>10.1002/fld.4395</t>
  </si>
  <si>
    <t>International Journal for Numerical Methods in Fluids</t>
  </si>
  <si>
    <t>Surface-sampled simulations of turbulent flow at high Reynolds number</t>
  </si>
  <si>
    <t>EP/L000261/1</t>
  </si>
  <si>
    <t>European Commission funding</t>
  </si>
  <si>
    <t>10.1057/s41274-017-0240-5</t>
  </si>
  <si>
    <t>Palgrave</t>
  </si>
  <si>
    <t>Journal of the Operational Research Society</t>
  </si>
  <si>
    <t>Location of a hierarchy of HIV/AIDS test laboratories in an inbound hub network: case study in South Africa</t>
  </si>
  <si>
    <t>EP/F033982/1</t>
  </si>
  <si>
    <t>10.1038/s41598-017-03391-8</t>
  </si>
  <si>
    <t>Thermal stability and topological protection of skyrmions in nanotracks</t>
  </si>
  <si>
    <t>EP/L015382/1</t>
  </si>
  <si>
    <t>EP/N032128/1</t>
  </si>
  <si>
    <t>10.1021/acsnano.7b01711</t>
  </si>
  <si>
    <t>American Chemical Society</t>
  </si>
  <si>
    <t>ACS Nano</t>
  </si>
  <si>
    <t>Precision Templated Bottom-Up Multiprotein Nanoassembly through Defined Click Chemistry Linkage to DNA</t>
  </si>
  <si>
    <t>BB/J001694/1</t>
  </si>
  <si>
    <t>BB/H003746/1</t>
  </si>
  <si>
    <t>EP/J015318/1</t>
  </si>
  <si>
    <t>10.1016/j.heares.2017.04.008</t>
  </si>
  <si>
    <t>Hearing Research</t>
  </si>
  <si>
    <t>The detection of ‘virtual’ objects using echoes by humans: spectral cues</t>
  </si>
  <si>
    <t>EP/C523776/1</t>
  </si>
  <si>
    <t>10.1038/s41598-017-03253-3</t>
  </si>
  <si>
    <t>Targeting Bacillus anthracis toxicity with a genetically selected inhibitor of the PA/CMG2 protein-protein interaction</t>
  </si>
  <si>
    <t>G0800185</t>
  </si>
  <si>
    <t>10.1093/poq/nfx020</t>
  </si>
  <si>
    <t>Public Opinion Quarterly</t>
  </si>
  <si>
    <t>The Decline in Diffuse Support for National Politics: The Long View on Political Discontent in Britain</t>
  </si>
  <si>
    <t>ES/L007185/1</t>
  </si>
  <si>
    <t>10.1016/j.optmat.2017.04.057</t>
  </si>
  <si>
    <t>Optical Materials</t>
  </si>
  <si>
    <t>Dielectric and structural characterisation of chalcogenide glasses via terahertz time-domain spectroscopy</t>
  </si>
  <si>
    <t>10.1016/j.jaci.2017.04.005</t>
  </si>
  <si>
    <t>Journal of Allergy and Clinical Immunology</t>
  </si>
  <si>
    <t>Phenotypic and Genetic Aspects of Epithelial Barrier Function in Asthma.</t>
  </si>
  <si>
    <t>G0900453</t>
  </si>
  <si>
    <t>10.1016/j.ebiom.2017.03.037</t>
  </si>
  <si>
    <t>ebiomedicine</t>
  </si>
  <si>
    <t>ANRIL promoter DNA methylation: a perinatal marker for later adiposity</t>
  </si>
  <si>
    <t>MC_UU_12011/4</t>
  </si>
  <si>
    <t xml:space="preserve">MC_U147585827 </t>
  </si>
  <si>
    <t>MC_ST_U12055</t>
  </si>
  <si>
    <t>10.1371/journal.ppat.1006367</t>
  </si>
  <si>
    <t>PLOS</t>
  </si>
  <si>
    <t>PLOS Pathogens</t>
  </si>
  <si>
    <t>Mycobacterium tuberculosis subverts negative regulatory pathways in human macrophages to drive immunopathology</t>
  </si>
  <si>
    <t xml:space="preserve">MR/N006631/1  </t>
  </si>
  <si>
    <t>R33AI102239</t>
  </si>
  <si>
    <t>10.1111/padr.12063</t>
  </si>
  <si>
    <t>Population and Development Review</t>
  </si>
  <si>
    <t>The Rise in Divorce and Cohabitation: Is there a Link?</t>
  </si>
  <si>
    <t>RES-625-28-0001</t>
  </si>
  <si>
    <t>Institutional_prepayment</t>
  </si>
  <si>
    <t>10.1159/000477169</t>
  </si>
  <si>
    <t>Karger</t>
  </si>
  <si>
    <t>Gerontology</t>
  </si>
  <si>
    <t>Attitudes to ageing and change in frailty status: the English Longitudinal Study of Ageing</t>
  </si>
  <si>
    <t>23/08/207</t>
  </si>
  <si>
    <t>MRC_MC_UP_A620_1015</t>
  </si>
  <si>
    <t xml:space="preserve">MRC_MC_UU_12011/2  </t>
  </si>
  <si>
    <t>10.1016/j.snb.2017.05.006</t>
  </si>
  <si>
    <t>Sensors &amp; Actuators: B. Chemical</t>
  </si>
  <si>
    <t>Microfluidic electrochemical multiplex detection of bladder cancer DNA markers</t>
  </si>
  <si>
    <t>EP/K039466/1</t>
  </si>
  <si>
    <t>10.1016/j.photonics.2017.02.005</t>
  </si>
  <si>
    <t>Photonics and Nanostructures – Fundamentals and Applications.</t>
  </si>
  <si>
    <t>Theoretical designs for novel photonic crystal nanocavities with Si (111) interfaces.</t>
  </si>
  <si>
    <t>EP/N013247/1</t>
  </si>
  <si>
    <t>EP/M009416/1</t>
  </si>
  <si>
    <t>10.3389/fcimb.2017.00130</t>
  </si>
  <si>
    <t>Frontiers</t>
  </si>
  <si>
    <t>Frontiers in Cellular and Infection Microbiology</t>
  </si>
  <si>
    <t>Signaling Mediated by Toll-Like Receptor 5 Sensing of Pseudomonas aeruginosa Flagellin Influences IL-1β and IL-18 Production by Primary Fibroblasts Derived from the Human Cornea</t>
  </si>
  <si>
    <t>EP/M027260/1</t>
  </si>
  <si>
    <t>10.1016/j.jsv.2017.05.006</t>
  </si>
  <si>
    <t>Journal of Sound and Vibration</t>
  </si>
  <si>
    <t>The effect of track load correlation on ground-borne vibration from railways</t>
  </si>
  <si>
    <t xml:space="preserve">EP/K006002/1 </t>
  </si>
  <si>
    <t>EP/K005847/1</t>
  </si>
  <si>
    <t>10.1017/jfm.2017.304</t>
  </si>
  <si>
    <t>Journal of Fluid Mechanics</t>
  </si>
  <si>
    <t>Self-similarity of fluid residence time statistics in a turbulent round jet</t>
  </si>
  <si>
    <t>EP/L002698/1</t>
  </si>
  <si>
    <t>EP/I004564/1</t>
  </si>
  <si>
    <t>EP/K024876/1</t>
  </si>
  <si>
    <t>10.1016/j.poly.2017.04.039</t>
  </si>
  <si>
    <t>Polyhedron</t>
  </si>
  <si>
    <t>Diphosphine dioxide complexes of lanthanum and lutetium - the effects of ligand architecture and counter-anion</t>
  </si>
  <si>
    <t>EP/1033394/1</t>
  </si>
  <si>
    <t>EP/K039466</t>
  </si>
  <si>
    <t>EP/N03547/1</t>
  </si>
  <si>
    <t>10.1016/j.bios.2017.05.016</t>
  </si>
  <si>
    <t>Biosensors &amp; Bioelectronics</t>
  </si>
  <si>
    <t>Ultra-fast electronic detection of antimicrobial resistance genes using isothermal amplification and thin film transistor sensors</t>
  </si>
  <si>
    <t>EP/K502327/1</t>
  </si>
  <si>
    <t>10.1192/bjp.bp.117.200618</t>
  </si>
  <si>
    <t>British Journal of Psychiatry</t>
  </si>
  <si>
    <t>Adult disinhibited social engagement (DSE) in adoptees exposed to extreme institutional deprivation: An examination of its clinical status and functional impact.</t>
  </si>
  <si>
    <t>RES-062-23-3300</t>
  </si>
  <si>
    <t>10.1086/692570</t>
  </si>
  <si>
    <t>American Society Naturalists</t>
  </si>
  <si>
    <t>American Naturalist</t>
  </si>
  <si>
    <t>The breakdown of static and evolutionary allometries during climatic upheaval</t>
  </si>
  <si>
    <t>NE/J018163/1</t>
  </si>
  <si>
    <t>10.1016/j.ejmg.2017.05.001</t>
  </si>
  <si>
    <t>European Journal of Medical Genetics</t>
  </si>
  <si>
    <t>A 'joint venture' model of recontacting in clinical genomics</t>
  </si>
  <si>
    <t>ES/L002868/1</t>
  </si>
  <si>
    <t>10.1016/j.heares.2017.10.013</t>
  </si>
  <si>
    <t>An elemental approach to modelling the mechanics of the cochlea</t>
  </si>
  <si>
    <t>10.1002/ece3.3652</t>
  </si>
  <si>
    <t>Ecology and Evolution</t>
  </si>
  <si>
    <t>Ecological consequences of invasion across the freshwater- marine transition in a warming world</t>
  </si>
  <si>
    <t>10.1016/j.bpj.2017.05.005</t>
  </si>
  <si>
    <t>Biophysical Journal</t>
  </si>
  <si>
    <t>Nanog fluctuations in embryonic stem cells: functional noise, reporter artifacts and the problem of measurement in live cells</t>
  </si>
  <si>
    <t>BB/L000512/1</t>
  </si>
  <si>
    <t>10.1002/2016EF000530</t>
  </si>
  <si>
    <t>Earth's Future</t>
  </si>
  <si>
    <t>Modelling daily soil salinity dynamics in response to agricultural and environmental changes in coastal Bangladesh</t>
  </si>
  <si>
    <t>NE-J002755-1</t>
  </si>
  <si>
    <t>10.1002/jbmr.3153</t>
  </si>
  <si>
    <t>Journal of Bone and Mineral Research</t>
  </si>
  <si>
    <t>Perinatal DNA methylation at CDKN2A is associated with offspring bone mass: Findings from the Southampton Women’s Survey</t>
  </si>
  <si>
    <t>4050502589 (MRC LEU)</t>
  </si>
  <si>
    <t>201268/Z/16/Z</t>
  </si>
  <si>
    <t>10.1364/OPTICA.4.000659</t>
  </si>
  <si>
    <t>Optical Society of America</t>
  </si>
  <si>
    <t>OPTICA</t>
  </si>
  <si>
    <t>How to make the propagation time through an optical fiber fully insensitive to temperature variations</t>
  </si>
  <si>
    <t>EP/I01196X/1</t>
  </si>
  <si>
    <t>EP/I061196X</t>
  </si>
  <si>
    <t>10.1063/1.4984066</t>
  </si>
  <si>
    <t>AIP Publishing</t>
  </si>
  <si>
    <t>APL Photonics</t>
  </si>
  <si>
    <t>High-performance geometric phase elements in silica glass</t>
  </si>
  <si>
    <t>May, 2017</t>
  </si>
  <si>
    <t>EP/M029042/1</t>
  </si>
  <si>
    <t>10.1364/OL.42.002571</t>
  </si>
  <si>
    <t>Optics Letters</t>
  </si>
  <si>
    <t>Low Loss Kagome Hollow-core fibers from the near- to the mid-IR</t>
  </si>
  <si>
    <t>EP/N00762X/1</t>
  </si>
  <si>
    <t>(N.V. Wheeler URF)</t>
  </si>
  <si>
    <t xml:space="preserve">10.11159/ijepr.2017.001 </t>
  </si>
  <si>
    <t>Avestia Publishing</t>
  </si>
  <si>
    <t xml:space="preserve">International Journal of Environmental Pollution and Remediation </t>
  </si>
  <si>
    <t>Metal accumulation and metallothionein response in Fucus spiralis</t>
  </si>
  <si>
    <t>EP/L505067/1</t>
  </si>
  <si>
    <t>CAD</t>
  </si>
  <si>
    <t>10.1088/2040-8986/aa74d4</t>
  </si>
  <si>
    <t>Journal of Optics</t>
  </si>
  <si>
    <t>Metamaterials at Southampton University and Beyond</t>
  </si>
  <si>
    <t>10.1088/2040-8986/aa74d4/meta</t>
  </si>
  <si>
    <t>10.1038/s41598-017-03671-3</t>
  </si>
  <si>
    <t>Complex neuroanatomy in the rostrum of the Isle of Wight theropod Neovenator salierii</t>
  </si>
  <si>
    <t>EP-H01506X  (Barker)</t>
  </si>
  <si>
    <t>10.1145/3091478.3091506</t>
  </si>
  <si>
    <t>Association for Computing Machinery</t>
  </si>
  <si>
    <t>Proceedings of WebSci '17</t>
  </si>
  <si>
    <t>Observing Web Archives</t>
  </si>
  <si>
    <t>EP/G036926/1</t>
  </si>
  <si>
    <t>10.1080/00324728.2017.1350280</t>
  </si>
  <si>
    <t>Population Studies</t>
  </si>
  <si>
    <t>Choosing the Choice: Reflections on Modelling Decisions and Behaviour in Demographic Agent-Based Models</t>
  </si>
  <si>
    <t>EP/H021698/1</t>
  </si>
  <si>
    <t>10.1364/OE.25.015402</t>
  </si>
  <si>
    <t>OSA Publishing</t>
  </si>
  <si>
    <t>Demonstration of arbitrary temporal shaping of picosecond pulses in a radially polarized Yb-fiber MOPA with &gt; 10W average power</t>
  </si>
  <si>
    <t>EP/M014029/1</t>
  </si>
  <si>
    <t>EP/P012248/1</t>
  </si>
  <si>
    <t>10.1016/j.cageo.2017.05.005</t>
  </si>
  <si>
    <t>Computers and Geosciences</t>
  </si>
  <si>
    <t>A geophone wireless sensor network for investigating glacier stick-slip motion</t>
  </si>
  <si>
    <t>EP/C511050/1</t>
  </si>
  <si>
    <t>10.1186/s13321-017-0221-3</t>
  </si>
  <si>
    <t>Journal of Cheminformatics</t>
  </si>
  <si>
    <t>Electronic Lab Notebooks: Can they replace Paper?</t>
  </si>
  <si>
    <t>EP/G036926/1, EP/K003569/1</t>
  </si>
  <si>
    <t>EP/F05811X/1, EP/C008863/1</t>
  </si>
  <si>
    <t>EP/H034447/1, EP/K004840/1</t>
  </si>
  <si>
    <t>10.1186/s11671-017-2155-0</t>
  </si>
  <si>
    <t xml:space="preserve">Springer </t>
  </si>
  <si>
    <t>Nanoscale Research Letters</t>
  </si>
  <si>
    <t>Compliance-free ZrO2/ZrO2-x/ZrO2 resistive memory with controllable interfacial multistate switching behaviour</t>
  </si>
  <si>
    <t>EP/509015FP/1</t>
  </si>
  <si>
    <t>10.1002/path.4923</t>
  </si>
  <si>
    <t>Journal of Pathology</t>
  </si>
  <si>
    <t>Pro-migratory and TGF-b-activating functions of avb6 integrin in pancreatic cancer are differentially regulated via an Eps8-dependent GTPase switch</t>
  </si>
  <si>
    <t>G1002008</t>
  </si>
  <si>
    <t>C11512/A20256</t>
  </si>
  <si>
    <t xml:space="preserve"> 10.1111/joa.12658</t>
  </si>
  <si>
    <t>Journal of Anatomy</t>
  </si>
  <si>
    <t xml:space="preserve">Serial block-face scanning electron microscopy </t>
  </si>
  <si>
    <t>MR/L012626/1 S</t>
  </si>
  <si>
    <t>10.1038/lsa.2017.157</t>
  </si>
  <si>
    <t>Light: Science &amp; Applications</t>
  </si>
  <si>
    <t>All-optical dynamic focusing of light via coherent absorption in a plasmonic metasurface</t>
  </si>
  <si>
    <t>24/05/2017</t>
  </si>
  <si>
    <t>10.1210/jc.2017-00682.</t>
  </si>
  <si>
    <t>Oxford Academic</t>
  </si>
  <si>
    <t>Journal of Clinical Endocrinology and Metabolism</t>
  </si>
  <si>
    <t>Response to antenatal cholecalciferol supplementation is associated with common vitamin D related genetic variants</t>
  </si>
  <si>
    <t>29/54/2017</t>
  </si>
  <si>
    <t>29/09/2017</t>
  </si>
  <si>
    <t>10.1016/j.wasman.2017.05.043</t>
  </si>
  <si>
    <t>Waste Management</t>
  </si>
  <si>
    <t>A framework for evaluating the accessibility of raw materials from end-of-life products and the Earth's crust</t>
  </si>
  <si>
    <t>EP/K503150/1</t>
  </si>
  <si>
    <t>10.1093/occmed/kqx083</t>
  </si>
  <si>
    <t>Occupational Medicine</t>
  </si>
  <si>
    <t>Mortality from multiple sclerosis in British military personnel</t>
  </si>
  <si>
    <t>MRC_MC_UP_A620_1018</t>
  </si>
  <si>
    <t>MRC_MC_UU_12011/5</t>
  </si>
  <si>
    <t>10.1039/C7DT01911D</t>
  </si>
  <si>
    <t>Dalton Transactions</t>
  </si>
  <si>
    <t xml:space="preserve">Chalcogenoether complexes of Nb(V) thio- and seleno-halides as single source precursors for low pressure chemical vapour deposition of NbS2 and NbSe2 thin films </t>
  </si>
  <si>
    <t>EP/K009877/1</t>
  </si>
  <si>
    <t xml:space="preserve">10.1364/OL.42.002535
 </t>
  </si>
  <si>
    <t>Composite Material Hollow Antiresonant Fibers</t>
  </si>
  <si>
    <t>EP/I035307/1</t>
  </si>
  <si>
    <t>10.1111/1755-0998.12694</t>
  </si>
  <si>
    <t>Molecular Ecology Resources</t>
  </si>
  <si>
    <t>An integrated framework to identify wildlife populations under threat from climate change</t>
  </si>
  <si>
    <t>NE/M018660/1</t>
  </si>
  <si>
    <t>10.1016/j.marmicro.2017.05.003</t>
  </si>
  <si>
    <t>Marine Micropaleontology</t>
  </si>
  <si>
    <t xml:space="preserve">Calibration of the repeatability of foraminiferal test size and shape measures with recommendations for future </t>
  </si>
  <si>
    <t>10.1016/j.foreco.2017.05.059</t>
  </si>
  <si>
    <t xml:space="preserve">Forest Ecology and Management </t>
  </si>
  <si>
    <t>Use of meta-analysis in forest biodiversity research: key challenges and considerations</t>
  </si>
  <si>
    <t>BB/H531935/1</t>
  </si>
  <si>
    <t>10.1038/nclimate3353</t>
  </si>
  <si>
    <t>Nature Climate Change</t>
  </si>
  <si>
    <t>Arctic sea ice decline weakens the Atlantic Meridional Overturning Circulation</t>
  </si>
  <si>
    <t>10.1039/C7CP03074F</t>
  </si>
  <si>
    <t>Physical Chemistry Chemical Physics</t>
  </si>
  <si>
    <t>Efficient simulation of ultrafast magnetic resonance experiments</t>
  </si>
  <si>
    <t>EP/M003019/1</t>
  </si>
  <si>
    <t>10.1136/bmjopen-2017-016936</t>
  </si>
  <si>
    <t>BMJ</t>
  </si>
  <si>
    <t>BMJ Open</t>
  </si>
  <si>
    <t>Integrating national surveys to estimate small area variations in poor health and limiting long term illness in Great Britain</t>
  </si>
  <si>
    <t>ES/K003046/1</t>
  </si>
  <si>
    <t>10.3389/fnagi.2017.00207</t>
  </si>
  <si>
    <t>Frontiers in Ageing Neuroscience</t>
  </si>
  <si>
    <t xml:space="preserve">The role of microglia in prion diseases: a paradigm of functional diversity </t>
  </si>
  <si>
    <t>10.1038/nchem.2850</t>
  </si>
  <si>
    <t>Nature Chemistry</t>
  </si>
  <si>
    <t>Assembly of a biocompatible triazole-linked gene by one-pot click-DNA ligation.</t>
  </si>
  <si>
    <t>BB/J001694/2</t>
  </si>
  <si>
    <t>BB/M025624/1</t>
  </si>
  <si>
    <t>10.1364/OE.25.017864</t>
  </si>
  <si>
    <t>Dual-etch Apodised Grating Couplers for Efficient Fibre-chip Coupling Near 1310 nm Wavelength</t>
  </si>
  <si>
    <t>EP/L00044X/1</t>
  </si>
  <si>
    <t>10.1038/s41598-017-06566-5</t>
  </si>
  <si>
    <t>Combined atomic force microscopy and photoluminescence imaging to select single InAs/GaAs quantum dots for quantum photonic devices</t>
  </si>
  <si>
    <t>EP/P001343/1</t>
  </si>
  <si>
    <t>10.1111/jomf.12431</t>
  </si>
  <si>
    <t>Journal of Marriage and Family</t>
  </si>
  <si>
    <t>Mental well-being differences in cohabitation and marriage: the role of childhood selection</t>
  </si>
  <si>
    <t>10.1038/s41598-017-05434-6</t>
  </si>
  <si>
    <t>Parylene C topographic micropattern as a template for patterning PDMS and Polyacrylamide hydrogel</t>
  </si>
  <si>
    <t>EP/K017829/1</t>
  </si>
  <si>
    <t>10.1016/j.tice.2017.06.003</t>
  </si>
  <si>
    <t>Tissue and Cell</t>
  </si>
  <si>
    <t xml:space="preserve">Ex-vivo models of the Retinal Pigment Epithelium (RPE) in long-term culture faithfully recapitulate key structural and physiological features of native RPE.  </t>
  </si>
  <si>
    <t>NC3R</t>
  </si>
  <si>
    <t>NC/L001152/1</t>
  </si>
  <si>
    <t>10.3390/ijms18071174.</t>
  </si>
  <si>
    <t>International Journal of Molecular Sciences</t>
  </si>
  <si>
    <t>FRET-mediated long-range wavelength transformation by photoconvertible fluorescent proteins as an efficient mechanism to generate orange-red light in symbiotic deep water corals</t>
  </si>
  <si>
    <t>SPITFIRE PhD studentship 1502719</t>
  </si>
  <si>
    <t>NE/I01683X/1</t>
  </si>
  <si>
    <t>NE/K00641X/1</t>
  </si>
  <si>
    <t>10.1038/s41598-017-06895-5</t>
  </si>
  <si>
    <t>3D semiconductor nanostructures  via inverse lipd cubic phases</t>
  </si>
  <si>
    <t>25/07.2017</t>
  </si>
  <si>
    <t xml:space="preserve">10.1098/rsta.2016.0324 </t>
  </si>
  <si>
    <t>Royal Society</t>
  </si>
  <si>
    <t>Philosophical Transactions A</t>
  </si>
  <si>
    <t>High-latitude ocean ventilation and its role in Earth's climate transitions</t>
  </si>
  <si>
    <t>NE/E01366X/1</t>
  </si>
  <si>
    <t>NE/I028947/1</t>
  </si>
  <si>
    <t>10.1111/nph.14705</t>
  </si>
  <si>
    <t>New Phytologist</t>
  </si>
  <si>
    <t xml:space="preserve">High-resolution synchrotron imaging shows that root hairs influence rhizosphere soil structure formation </t>
  </si>
  <si>
    <t>31/072017</t>
  </si>
  <si>
    <t>BB/L02620/1</t>
  </si>
  <si>
    <t>19/06/2017</t>
  </si>
  <si>
    <t>10.1016/j.epsl.2017.06.033</t>
  </si>
  <si>
    <t>Earth and Planetary Science Letters</t>
  </si>
  <si>
    <t>Mapping the mantle transition zone beneath Hawaii from Ps receiver functions: Evidence for a hot plume and cold mantle downwellings</t>
  </si>
  <si>
    <t>17/07/2017</t>
  </si>
  <si>
    <t>GA 638665</t>
  </si>
  <si>
    <t>10.1126/science.aan0741</t>
  </si>
  <si>
    <t>American Association for the Advancement of Science</t>
  </si>
  <si>
    <t>Science</t>
  </si>
  <si>
    <t>A unified continental thickness from seismology and diamonds suggests a melt defined plate</t>
  </si>
  <si>
    <t>10.3389/fmars.2017.00396</t>
  </si>
  <si>
    <t>Marine Biogeochemistry</t>
  </si>
  <si>
    <t>Characterization of a time-domain dual lifetime referencing pCO2 optode and deployment as a high-resolution underway sensor across the high latitude North Atlantic Ocean</t>
  </si>
  <si>
    <t>NE/I019638/1</t>
  </si>
  <si>
    <t>NE/K002546/1</t>
  </si>
  <si>
    <t>NE/K00249X/1</t>
  </si>
  <si>
    <t xml:space="preserve">10.1371/journal.ppat.1006448 </t>
  </si>
  <si>
    <t>Structure of the Neisseria Adhesin Complex Protein (ACP) and its role as a novel lysozyme inhibitor</t>
  </si>
  <si>
    <t>MR/K027131/1 (internal ref RP010297-1)</t>
  </si>
  <si>
    <t>10.1111/nbu.12277</t>
  </si>
  <si>
    <t>Nutrition Bulletin</t>
  </si>
  <si>
    <t>Preventing childhood obesity: early life messages from epidemiology</t>
  </si>
  <si>
    <t>MRC_MC_UP_A620_1017</t>
  </si>
  <si>
    <t>10.1016/j.quascirev.2017.06.021</t>
  </si>
  <si>
    <t>Subglacial till formation: microscale processes within the subglacial shear zone</t>
  </si>
  <si>
    <t>F/00 180/AK</t>
  </si>
  <si>
    <t>GEFNE45-12</t>
  </si>
  <si>
    <t>10.1016/j.jmbbm.2017.06.036</t>
  </si>
  <si>
    <t>Journal of the Mechanical Behavior of Biomedical Materials</t>
  </si>
  <si>
    <t>The inferomedial femoral neck is compromised by age but not disease: Fracture toughness and the multifactorial mechanisms comprising reference point microindentation</t>
  </si>
  <si>
    <t>EP/J008192/1</t>
  </si>
  <si>
    <t>10.1080/01431161.2017.1346403</t>
  </si>
  <si>
    <t>International Journal of Remote Sensing</t>
  </si>
  <si>
    <t>Sub-pixel land cover classification for improved urban area estimates using Landsat</t>
  </si>
  <si>
    <t>ES/J500161/1</t>
  </si>
  <si>
    <t>10.1111/rssa.12309</t>
  </si>
  <si>
    <t>Journal of the Royal Statistical Society: SeriesA</t>
  </si>
  <si>
    <t xml:space="preserve">Smoothing mortality data: The English Life Table, 2010-12 </t>
  </si>
  <si>
    <t>10.1002/psp.2090</t>
  </si>
  <si>
    <t>Population, Space and Place</t>
  </si>
  <si>
    <t>How far is a long distance? An assessment of the issue of scale in the relationship between limiting long term illness and long distance migration in England and Wales</t>
  </si>
  <si>
    <t>10.1037/pspp0000161</t>
  </si>
  <si>
    <t>APA</t>
  </si>
  <si>
    <t>Journal of Personality and Social Psychology</t>
  </si>
  <si>
    <t>Modelling bivariate change in individual differences: Prospective associations between personality and life satisfaction</t>
  </si>
  <si>
    <t>MR-J500410-1</t>
  </si>
  <si>
    <t>10.1016/j.jfluchem.2017.06.015</t>
  </si>
  <si>
    <t>Journal of Fluorine Chemistry</t>
  </si>
  <si>
    <t>Complexes of molybdenum(VI) oxide tetrafluoride and molybdenum(VI) dioxide difluoride with neutral N- and O-donor ligands</t>
  </si>
  <si>
    <t>EP/N035437/1</t>
  </si>
  <si>
    <t>EP/M023664</t>
  </si>
  <si>
    <t>10.1364/OME.7.002922</t>
  </si>
  <si>
    <t>Direct bonding diamond to zinc selenide</t>
  </si>
  <si>
    <t>EP/J008052/1</t>
  </si>
  <si>
    <t>10.1088/1361-6463/aa7e38</t>
  </si>
  <si>
    <t>IOP Publishing</t>
  </si>
  <si>
    <t>Journal of Physics D: Applied Physics</t>
  </si>
  <si>
    <t>Identification of Curie temperature distributions in magnetic particulate systems</t>
  </si>
  <si>
    <t>10.1080/13603116.2017.1355413</t>
  </si>
  <si>
    <t>International Journal of Inclusive Education</t>
  </si>
  <si>
    <t>Hard to teach: Inclusive pedagogy in social science research methods education</t>
  </si>
  <si>
    <t>ES/L/008351/1</t>
  </si>
  <si>
    <t>10.1007/s12035-016-0053-6</t>
  </si>
  <si>
    <t>Springer</t>
  </si>
  <si>
    <t>Molecular Neurobiology</t>
  </si>
  <si>
    <t>Metalloproteinases ADAM10 and ADAM17 Mediate Migration and Differentiation in Glioblastoma Sphere-Forming Cells</t>
  </si>
  <si>
    <t xml:space="preserve">MRC stem cells capacity building studentship to E.J.S </t>
  </si>
  <si>
    <t xml:space="preserve">10.1111/pce.13045 </t>
  </si>
  <si>
    <t>Plant, Cell and Environment</t>
  </si>
  <si>
    <t>F-group bZIPs in barley – a role in Zn deficiency</t>
  </si>
  <si>
    <t>BB/J014451/1</t>
  </si>
  <si>
    <t>BB/L010313/1</t>
  </si>
  <si>
    <t>BB/N021150/1</t>
  </si>
  <si>
    <t>10.1108/JET-07-2017-0023</t>
  </si>
  <si>
    <t>Emerald</t>
  </si>
  <si>
    <t>Journal of Enabling Technologies</t>
  </si>
  <si>
    <t xml:space="preserve">‘A child with autism only has one childhood’: main themes and questions for future research from the ‘Digital Bubbles Innovative technologies for autism’ seminar series </t>
  </si>
  <si>
    <t>ES/M002624/1</t>
  </si>
  <si>
    <t>10.1002/2017GC006850</t>
  </si>
  <si>
    <t xml:space="preserve">Geochemistry, Geophysics, Geosystems </t>
  </si>
  <si>
    <t>Constraints on the Anisotropic Contributions to Velocity Discontinuities at ~60 km Depth beneath the Pacific</t>
  </si>
  <si>
    <t xml:space="preserve">NE/M003507/1  </t>
  </si>
  <si>
    <t>NE/K010654/1</t>
  </si>
  <si>
    <t>10.1038/s41467-017-00987-6</t>
  </si>
  <si>
    <t xml:space="preserve">A heterogeneous  integration platform for on-chip quantum photonic circuits with single quantum dot devices. </t>
  </si>
  <si>
    <t>10.1016/j.epsl.2017.07.019</t>
  </si>
  <si>
    <t xml:space="preserve">Earth and Planetary Science Letters </t>
  </si>
  <si>
    <t>Understanding Himalayan erosion and the significance of the Nicobar Fan</t>
  </si>
  <si>
    <t xml:space="preserve">NE/P012817/1 </t>
  </si>
  <si>
    <t>10.1002/2017JA024295</t>
  </si>
  <si>
    <t>Flux Ropes in the Hermean Magnetotail: Distribution, Properties and Formation</t>
  </si>
  <si>
    <t>ST/L004399/1</t>
  </si>
  <si>
    <t>10.5334/jors.137</t>
  </si>
  <si>
    <t>Ubiquity Press</t>
  </si>
  <si>
    <t>Journal of Open Research Software</t>
  </si>
  <si>
    <t>Cambridge Rocketry Simulator – A Stochastic Six- Degrees-of-Freedom Rocket Flight</t>
  </si>
  <si>
    <t xml:space="preserve">EP/L505067/1 </t>
  </si>
  <si>
    <t>10.1016/j.marpol.2017.07.002</t>
  </si>
  <si>
    <t>Marine Policy</t>
  </si>
  <si>
    <t>A procedural framework for robust environmental management of deep-sea mining projects using a conceptual model</t>
  </si>
  <si>
    <t>National Capability</t>
  </si>
  <si>
    <t xml:space="preserve"> 21/07/2017</t>
  </si>
  <si>
    <t>10.1021/acs.chemmater.7b02552</t>
  </si>
  <si>
    <t>ACS</t>
  </si>
  <si>
    <t>Chemistry of Materials</t>
  </si>
  <si>
    <t>Combined in situ XAFS/DRIFTS Studies of the Evolution of Nanoparticle Structures from Molecular Precursors.</t>
  </si>
  <si>
    <t>EP/K014714/1</t>
  </si>
  <si>
    <t>10.1093/ageing/afx137</t>
  </si>
  <si>
    <t>Oxford Uni Press</t>
  </si>
  <si>
    <t>Age and Ageing</t>
  </si>
  <si>
    <t>Childlessness and vulnerability of older people in China</t>
  </si>
  <si>
    <t>10.1002/2017JC012910</t>
  </si>
  <si>
    <t>Journal of Geophysical Research (JGR) — Oceans</t>
  </si>
  <si>
    <t>Testing Munk’s Hypothesis for submesoscale eddy generation using observations in the North Atlantic</t>
  </si>
  <si>
    <t>NE/I019999/1</t>
  </si>
  <si>
    <t>10.1038/s41598-017-09634-y</t>
  </si>
  <si>
    <t>THE SYNTHESIS OF HYBRID GOLD-SILICON NANO PARTICLES IN A LIQUID</t>
  </si>
  <si>
    <t xml:space="preserve">EP/M025330/1 </t>
  </si>
  <si>
    <t>10.1016/j.ymthe.2017.06.021</t>
  </si>
  <si>
    <t>Cell Press</t>
  </si>
  <si>
    <t>Molecular Therapy</t>
  </si>
  <si>
    <t>Low dose nitric oxide as targeted anti-biofilm adjunctive therapy to treat chronic Pseudomonas aeruginosa infection in cystic fibrosis</t>
  </si>
  <si>
    <t>BB/C520655/1</t>
  </si>
  <si>
    <t>10.3389/fnins.2017.00475</t>
  </si>
  <si>
    <t>Frontiers in Neuroscience - Neurodegeneration</t>
  </si>
  <si>
    <t>Frontiers Media SA</t>
  </si>
  <si>
    <t>Arterial pulsations cannot drive intramural periarterial drainage: Significance for Aβ drainage</t>
  </si>
  <si>
    <t>EP/N509747/1</t>
  </si>
  <si>
    <t>10.1080/13504509.2017.1361480</t>
  </si>
  <si>
    <t xml:space="preserve">Taylor &amp; Francis </t>
  </si>
  <si>
    <t>Identifying future research directions for biodiversity, ecosystem services and sustainability: perspectives from early-career researchers</t>
  </si>
  <si>
    <t>NERC/PR100027</t>
  </si>
  <si>
    <t>10.1038/sdata.2017.100</t>
  </si>
  <si>
    <t>Scientific Data</t>
  </si>
  <si>
    <t>An improved database of coastal flooding in the United Kingdom from 1915 to 2016</t>
  </si>
  <si>
    <t>Flood Memory (EP/K013513/1)</t>
  </si>
  <si>
    <t>Impact Acceleration Grant (internal no number)</t>
  </si>
  <si>
    <t>10.1038/s41598-017-09824-8</t>
  </si>
  <si>
    <t>Exciton-polariton Josephson junctions at finite temperatures</t>
  </si>
  <si>
    <t>EPSRC Established Career fellowship on Quantum Polaritonics RP 008833</t>
  </si>
  <si>
    <t>10.1038/s41598-017-08418-8</t>
  </si>
  <si>
    <t>DNA methylation of the RUNX2 P1 promoter mediates MMP13 transcription in chondrocytes</t>
  </si>
  <si>
    <t>BB/L021072/1</t>
  </si>
  <si>
    <t>10.1038/s41598-017-09350-7</t>
  </si>
  <si>
    <t>An oxytocin-dependent social interaction between larvae and adult C. elegans</t>
  </si>
  <si>
    <t>Doctoral Training Programme to Biological Sciences</t>
  </si>
  <si>
    <t>10.1038/s41598-017-10137-z</t>
  </si>
  <si>
    <t>Artificial gravity effect on spin-polarized exciton-polaritons</t>
  </si>
  <si>
    <t>10.1136/bmjopen-2017-016942</t>
  </si>
  <si>
    <t xml:space="preserve">What factors are associated with reporting lacking interest in sex and how do these vary by gender? Findings from the third British national survey of sexual attitudes and lifestyles  </t>
  </si>
  <si>
    <t>G0801757</t>
  </si>
  <si>
    <t>10.1017/jfm.2017.600</t>
  </si>
  <si>
    <t>Self-similar Properties of Decelerating Turbulent Jets</t>
  </si>
  <si>
    <t>10.1111/1462-2920.13883</t>
  </si>
  <si>
    <t>Environmental Microbiology</t>
  </si>
  <si>
    <t>Fluid-driven interfacial instabilities and turbulence in bacterial biofilms</t>
  </si>
  <si>
    <t>DTP EP/K503130/1</t>
  </si>
  <si>
    <t>10.1016/j.jorganchem.2017.08.004</t>
  </si>
  <si>
    <t>Journal of Fluorine Chem</t>
  </si>
  <si>
    <t>Complexes of BX3 with EMe2(X= F, Cl, Br, I; synthesis, E = Se or Te): multinuclear NMR spectroscopic and structural studies.</t>
  </si>
  <si>
    <t>EP/ L505651/1</t>
  </si>
  <si>
    <t>10.1016/j.cels.2017.08.009</t>
  </si>
  <si>
    <t>Cell Systems</t>
  </si>
  <si>
    <t>Stem Cell Differentiation as a non-Markov Stochastic Process</t>
  </si>
  <si>
    <t>10.1002/pip.2928</t>
  </si>
  <si>
    <t>Progress in Photovoltaics: Research and Applications</t>
  </si>
  <si>
    <t>Minimising bulk lifetime degradation during the processing of interdigitated back contact silicon solar cells</t>
  </si>
  <si>
    <t>EP/J017361/1</t>
  </si>
  <si>
    <t>EP/M014797/1</t>
  </si>
  <si>
    <t>10.1002/mrc.4642</t>
  </si>
  <si>
    <t>Magnetic resonance in Chemistry</t>
  </si>
  <si>
    <t>SpinDynamica: Symbolic and numerical magnetic resonance in a Mathematica environment</t>
  </si>
  <si>
    <t>EP/N002482/1</t>
  </si>
  <si>
    <t>EP/P009980/1</t>
  </si>
  <si>
    <t>10.1109/TCSI.2017.2729084</t>
  </si>
  <si>
    <t>IEEE Transactions on Circuits and Systems</t>
  </si>
  <si>
    <t>High-Speed Low-Complexity Guided Image Filtering-Based Disparity Estimation</t>
  </si>
  <si>
    <t>EP/K034448/1 (PRiME)</t>
  </si>
  <si>
    <t>10.1038/s41598-017-11046-x</t>
  </si>
  <si>
    <t>Emerging negative Atlantic Multidecadal Oscillation index in spite of warm subtropics</t>
  </si>
  <si>
    <t>10.1038/s41598-017-10643-0</t>
  </si>
  <si>
    <t>ENTROPY SPIKES AS A SIGNATURE OF LIFSHITZ TRANSITIONS IN THE DIRAC MATERIALS</t>
  </si>
  <si>
    <t xml:space="preserve">RP 008833. </t>
  </si>
  <si>
    <t>10.1002/ps.4707</t>
  </si>
  <si>
    <t>Pest Management Science</t>
  </si>
  <si>
    <t>Coherent anti-Stokes Raman scattering (CARS) spectroscopy in Caenorhabditis elegans and Globodera pallida: Evidence for an ivermectin-activated decrease in lipid stores</t>
  </si>
  <si>
    <t>BB/J006890/1</t>
  </si>
  <si>
    <t>10.1039/c7cc03462h</t>
  </si>
  <si>
    <t>Chemical Communications</t>
  </si>
  <si>
    <t>Measurement of 14N Quadrupole Couplings in Biomolecular Solids Using Indirect-Detection 14N Solid-State NMR with DNP</t>
  </si>
  <si>
    <t>EP/M023664/1</t>
  </si>
  <si>
    <t>EP/H003789/1</t>
  </si>
  <si>
    <t>10.1371/journal.pone.0183700</t>
  </si>
  <si>
    <t>PLOS ONE</t>
  </si>
  <si>
    <t>The relationship between dietary quality and the local food environment differs according to level of educational attainment: a cross-sectional study</t>
  </si>
  <si>
    <t>NIHR</t>
  </si>
  <si>
    <t>SoCATS</t>
  </si>
  <si>
    <t>DFR510981101</t>
  </si>
  <si>
    <t>Lifecourse Epidemiology Unit core funding</t>
  </si>
  <si>
    <t>Southampton Initiative for Health funding</t>
  </si>
  <si>
    <t>10.1364/OE.25.022911</t>
  </si>
  <si>
    <t>Enhanced light emission from improved homogeneity in biaxially suspended Germanium membranes from curvature optimization</t>
  </si>
  <si>
    <t>10.1017/S0144686X17000964</t>
  </si>
  <si>
    <t>Ageing &amp; Society</t>
  </si>
  <si>
    <t>The dynamics of social care and employment in mid-life</t>
  </si>
  <si>
    <t>10.1039/c7ra07092f</t>
  </si>
  <si>
    <t>RSC Advances</t>
  </si>
  <si>
    <t>Supercritical fluid electrodeposition, structural and electrical characterisation of tellurium nanowires</t>
  </si>
  <si>
    <t>EP/I013394/1</t>
  </si>
  <si>
    <t>10.1016/j.epsl.2017.08.014</t>
  </si>
  <si>
    <t xml:space="preserve">Extension and Stress During Continental Breakup: Seismic Anisotropy of the Crust in Northern Afar </t>
  </si>
  <si>
    <t>NE/L013932</t>
  </si>
  <si>
    <t xml:space="preserve">10.1016/j.epsl.2017.08.025 </t>
  </si>
  <si>
    <t>A new Holocene record of geomagnetic secular variation from Windermere, UK</t>
  </si>
  <si>
    <t>NRCF010001  1746.1013</t>
  </si>
  <si>
    <t>NRCF010001  1856.1014</t>
  </si>
  <si>
    <t>10.1109/JSEN.2017.2736606</t>
  </si>
  <si>
    <t>Quadratic Time-Frequency Transforms-Based Brillouin Optical Time-Domain Reflectometry</t>
  </si>
  <si>
    <t>10.1242/dev.153965</t>
  </si>
  <si>
    <t>Company of Biologists</t>
  </si>
  <si>
    <t>Development</t>
  </si>
  <si>
    <t>DNA damage induces a kinetochore-based ATM/ATR-independent SAC arrest unique to the first meiotic division in mouse oocytes.</t>
  </si>
  <si>
    <t>BB/L006006/1</t>
  </si>
  <si>
    <t>10.1002/ece3.3430</t>
  </si>
  <si>
    <t>Undaria pinnatifida: a case study to highlight challenges in marine invasion ecology and management</t>
  </si>
  <si>
    <t>NE/K008439/1</t>
  </si>
  <si>
    <t>10.1098/rspb.2017.0320</t>
  </si>
  <si>
    <t>Acclimatization of symbiotic corals to mesophotic light environments through wavelength transformation by fluorescent protein pigments</t>
  </si>
  <si>
    <t>NE/I012648/1</t>
  </si>
  <si>
    <t>10.3389/fmicb.2017.01614</t>
  </si>
  <si>
    <t>Frontiers in Microbiology</t>
  </si>
  <si>
    <t>Effect of Different Antibiotic Chemotherapies on Pseudomonas aeruginosa Infection In Vitro of Primary Human Corneal Fibroblast Cells</t>
  </si>
  <si>
    <t>10.1109/JPHOTOV.2017.2748900</t>
  </si>
  <si>
    <t>Journal of Photovoltaics</t>
  </si>
  <si>
    <t>Optical modelling of black silicon for solar cells using effective index techniques</t>
  </si>
  <si>
    <t>10.1039/c7ra08897c</t>
  </si>
  <si>
    <t>Polymer Brush Lubrication of the Silicon Nitride-Steel Contact: a Colloidal Force Microscopy Study</t>
  </si>
  <si>
    <t>DSTLX1000093632</t>
  </si>
  <si>
    <t>10.1002/mrc.4660</t>
  </si>
  <si>
    <t>Magnetic Resonance in Chemistry</t>
  </si>
  <si>
    <t>Large-scale NMR simulations in liquid state: a tutorial</t>
  </si>
  <si>
    <t>EP/F065205/1</t>
  </si>
  <si>
    <t>10.1111/rssa.12329</t>
  </si>
  <si>
    <t>Journal of the Royal Statistical Society</t>
  </si>
  <si>
    <t>An assessment of the causes of the errors in the 2015 UK General Election opinion polls</t>
  </si>
  <si>
    <t>ES/L008351/1</t>
  </si>
  <si>
    <t>10.1017/S0144686X17001118</t>
  </si>
  <si>
    <t>Unmet need for social care among older people</t>
  </si>
  <si>
    <t>ES/P006779/1</t>
  </si>
  <si>
    <t>10.1364/OE.25.024157</t>
  </si>
  <si>
    <t>Tapered silicon core fibers with nano-spikes for optical coupling via spliced silica fibers</t>
  </si>
  <si>
    <t>10.1002/2017TC004526</t>
  </si>
  <si>
    <t>AGU</t>
  </si>
  <si>
    <t>Tectonics</t>
  </si>
  <si>
    <t>Crustal structure of active deformation zones in Africa: Implications for global crustal processes</t>
  </si>
  <si>
    <t>10.2196/resprot.7937</t>
  </si>
  <si>
    <t>JMIR Publications</t>
  </si>
  <si>
    <t>JMIR Research Protocols</t>
  </si>
  <si>
    <t>Feasibility and preliminary effectiveness of the eHIS (Homework Intervention Strategy) programme to enhance male condom use</t>
  </si>
  <si>
    <t>PhD studentship</t>
  </si>
  <si>
    <t>10.1038/s41467-017-01504-5</t>
  </si>
  <si>
    <t>Nature Group</t>
  </si>
  <si>
    <t xml:space="preserve">Virtual photons in the ground state of a dissipative system </t>
  </si>
  <si>
    <t xml:space="preserve">EP/M003183/1 </t>
  </si>
  <si>
    <t>10.1080/00324728.2017.1376921</t>
  </si>
  <si>
    <t>Population Studies, vol 71 (Suppl.) 2017</t>
  </si>
  <si>
    <t xml:space="preserve">Special issue on “The Science of Choice” </t>
  </si>
  <si>
    <t xml:space="preserve">ES/K007394/1 </t>
  </si>
  <si>
    <t>10.1080/21632324.2017.1374506</t>
  </si>
  <si>
    <t>Migration and Development</t>
  </si>
  <si>
    <t xml:space="preserve">Home is where the money goes: migration-related urban-rural integration in delta  </t>
  </si>
  <si>
    <t>NE/J002755/1</t>
  </si>
  <si>
    <t>NE/L008726/1</t>
  </si>
  <si>
    <t>10.1109/CLEOE-EQEC.2017.8087065</t>
  </si>
  <si>
    <t>IEEE Journal of Selected Topics in Quantum Electronics</t>
  </si>
  <si>
    <t>Optimization of phase modulation formats for suppression of stimulated Brillouin scattering in optical</t>
  </si>
  <si>
    <t>EP/P001254/1</t>
  </si>
  <si>
    <t>PS 04/05/2018 Contacted the publisher this article is not OA</t>
  </si>
  <si>
    <t>10.1103/PhysRevB.96.165405</t>
  </si>
  <si>
    <t>APS Physics</t>
  </si>
  <si>
    <t>Physical Review B</t>
  </si>
  <si>
    <t xml:space="preserve">Capacitive Electronic Metal–Support Interactions: Outer Surface Charging of Supported Catalyst Particles </t>
  </si>
  <si>
    <t>EP/L000202/1</t>
  </si>
  <si>
    <t>10.4172/2471-9846.1000189</t>
  </si>
  <si>
    <t>OMICS International</t>
  </si>
  <si>
    <t>Journal of Community and Public Health Nursing</t>
  </si>
  <si>
    <t>Good work is good for health: The societal and individual perspective</t>
  </si>
  <si>
    <t>MC_UP_A620_1018</t>
  </si>
  <si>
    <t>MC_UU_12011/5</t>
  </si>
  <si>
    <t>10.1186/s11671-017-2308-1</t>
  </si>
  <si>
    <t>Fermi level tuning of ZnO films through supercycled atomic layer deposition</t>
  </si>
  <si>
    <t>10.1093/gerona/glx179</t>
  </si>
  <si>
    <t>Journal of Gerontology: Medical Sciences</t>
  </si>
  <si>
    <t>Adult lifetime diet quality and physical performance in older age: findings from a British birth cohort</t>
  </si>
  <si>
    <t>MC_UP_A620_1015, MC_UU_12011/2</t>
  </si>
  <si>
    <t>MC_UU_12019/4</t>
  </si>
  <si>
    <t>10.1016/j.compenvurbsys.2017.09.002</t>
  </si>
  <si>
    <t>Computers, Environment and Urban Systems</t>
  </si>
  <si>
    <t>Origin-destination geodemographics for analysis of travel to work flows</t>
  </si>
  <si>
    <t>ES/L007517/1</t>
  </si>
  <si>
    <t>10.1364/OE.25.027431</t>
  </si>
  <si>
    <t>Germanium-on-silicon waveguides operating at mid-infrared wavelengths up to 8.5 um</t>
  </si>
  <si>
    <t>EP/L01162X/1 (MIGRATION)</t>
  </si>
  <si>
    <t>10.1002/iid3.190</t>
  </si>
  <si>
    <t>Immunity, Inflammation and Disease</t>
  </si>
  <si>
    <t>IL-12 and IL-15 induce the expression of CXCR6 and CD49a on peripheral natural killer cells</t>
  </si>
  <si>
    <t>MR/L016567/1</t>
  </si>
  <si>
    <t xml:space="preserve">10.1021/acs.chemrev.7b00360 </t>
  </si>
  <si>
    <t>Chemical Reviews</t>
  </si>
  <si>
    <t>Flow Electrolysis Cells for the Synthetic Organic Chemistry Laboratory</t>
  </si>
  <si>
    <t xml:space="preserve">EP/L003325/1 </t>
  </si>
  <si>
    <t>10.1016/j.marchem.2017.12.006</t>
  </si>
  <si>
    <t>Marine Chemistry</t>
  </si>
  <si>
    <t>On the influence of marine biogeochemical processes over CO2 exchange between the atmosphere and ocean</t>
  </si>
  <si>
    <t>NE/K00185X/1</t>
  </si>
  <si>
    <t>10.1364/PRJ.5.000578</t>
  </si>
  <si>
    <t>PHOTONICS RESEARCH</t>
  </si>
  <si>
    <t xml:space="preserve">Post-fabrication Phase Trimming of Mach-Zehnder Interferometers by Laser Annealing of Germanium Implanted </t>
  </si>
  <si>
    <t>EP/M022757/1</t>
  </si>
  <si>
    <t>10.1038/s41467-017-02434-y</t>
  </si>
  <si>
    <t>Macmillan Publishers Limited (Springer Nature)</t>
  </si>
  <si>
    <t>Fibre-optic metadevice for all-optical signal modulation based on coherent absorption</t>
  </si>
  <si>
    <t>MOE2011-T3-1-005</t>
  </si>
  <si>
    <t>10.1364/OE.25.027334</t>
  </si>
  <si>
    <t>Ultrahigh-Q photonic crystal cavities in silicon rich nitride</t>
  </si>
  <si>
    <t>EP/M008975/1, EP/N013247/1</t>
  </si>
  <si>
    <t>EP/L021129/1, EP/K02423X/1</t>
  </si>
  <si>
    <t>10.1136/bmjopen-2017-017152</t>
  </si>
  <si>
    <t>BMJ Publishing Group</t>
  </si>
  <si>
    <t>Elder abuse as a risk factor for psychological distress among older adults in India: a cross-sectional study</t>
  </si>
  <si>
    <t>10.1364/OME.7.004073</t>
  </si>
  <si>
    <t>Dynamic control of refractive index during pulsed-laser-deposited waveguide growth</t>
  </si>
  <si>
    <t>EP/L021390/1</t>
  </si>
  <si>
    <t>EP/N018281/1</t>
  </si>
  <si>
    <t xml:space="preserve">USD  </t>
  </si>
  <si>
    <t>10.1371/journal.pone.0183230</t>
  </si>
  <si>
    <t>Plos one</t>
  </si>
  <si>
    <t>Estimation of confidence limits for descriptive indexes derived from autoregressive analysis of time series: methods and application to heart rate variability</t>
  </si>
  <si>
    <t>EP/K036157/1</t>
  </si>
  <si>
    <t>10.4236/msa.2017.812060</t>
  </si>
  <si>
    <t>Scientific Research Publishing</t>
  </si>
  <si>
    <t>Materials Sciences and Applications</t>
  </si>
  <si>
    <t>Laser-Based Fabrication of Nanofoam inside a Hollow Capillary</t>
  </si>
  <si>
    <t>EP/N03368X/1</t>
  </si>
  <si>
    <t>10.1364/OE.25.027310</t>
  </si>
  <si>
    <t>Athermal silicon nitride angled MMI wavelength division (de)multiplexers for the near-infrared</t>
  </si>
  <si>
    <t>EP/L021129/1</t>
  </si>
  <si>
    <t>10.1016/j.geomorph.2017.09.021</t>
  </si>
  <si>
    <t>Geomorphology</t>
  </si>
  <si>
    <t>ARE EQUILIBRIUM MULTICHANNEL NETWORKS PREDICTABLE? THE CASE OF THE REGULATED INDUS RIVER, PAKISTAN</t>
  </si>
  <si>
    <t>NE/JO21970/1</t>
  </si>
  <si>
    <t>LoA/TF/PAK/2011/TCESP</t>
  </si>
  <si>
    <t>COAF/RCUK 50/50 Split</t>
  </si>
  <si>
    <t>10.1109/TASLP.2017.2744264</t>
  </si>
  <si>
    <t>ACM/IEEE</t>
  </si>
  <si>
    <t xml:space="preserve">IEEE/ACM Transactions on Audio, Speech, and Language Processing </t>
  </si>
  <si>
    <t>Decoding and Compression of Channel and Scene Objects for Spatial Audio</t>
  </si>
  <si>
    <t xml:space="preserve">EP/L000539/1 </t>
  </si>
  <si>
    <t>10.1038/s41598-017-13403-2</t>
  </si>
  <si>
    <t>Direct Writing with Tilted-Front Femtosecond Pulses</t>
  </si>
  <si>
    <t>10.1136/bmjgh-2017-000590</t>
  </si>
  <si>
    <t>BMJ Global Health</t>
  </si>
  <si>
    <t>Does National Health Insurance enrolment increase healthcare utilisation in rural older adults: An evaluation of the relationship in Ghana</t>
  </si>
  <si>
    <t>10.1109/TVLSI.2016.2626218</t>
  </si>
  <si>
    <t>IEEE Transactions on Very Large Scale Integration (Vlsi) System</t>
  </si>
  <si>
    <t>Coarse-Grained Online Monitoring of BTI Aging by Reusing Power-Gating Infrastructure</t>
  </si>
  <si>
    <t>EP/K000810/1 (Resilient)</t>
  </si>
  <si>
    <t>10.1093/nar/gkx856</t>
  </si>
  <si>
    <t>The effects of DNA supercoiling on G-quadruplex formation</t>
  </si>
  <si>
    <t>10.1017/S002193201700061X</t>
  </si>
  <si>
    <t xml:space="preserve"> Journal of Biosocial Science</t>
  </si>
  <si>
    <t>Unpacking the differential impact of family planning policies in China: Analysis of parity progression ratios from retrospective birth history data, 1971-2005</t>
  </si>
  <si>
    <t>10.1111/bpa.12564</t>
  </si>
  <si>
    <t>Brain Pathology</t>
  </si>
  <si>
    <t>TREM2 expression in the human brain: a marker of monocyte recruitment?</t>
  </si>
  <si>
    <t>G0900582</t>
  </si>
  <si>
    <t>10.1016/j.ijheh.2017.09.014</t>
  </si>
  <si>
    <t>International Journal of Hygiene and Environmental Health</t>
  </si>
  <si>
    <t>Livestock ownership and microbial contamination of drinking-water: evidence from nationally representative household surveys in Ghana, Nepal and Bangladesh</t>
  </si>
  <si>
    <t>10.1016/j.ssmph.2017.10.002</t>
  </si>
  <si>
    <t>Children’s migration and chronic illness among older parents ‘left behind’ in China</t>
  </si>
  <si>
    <t>RES-238-25-0044</t>
  </si>
  <si>
    <t>10.1016/j.jmr.2017.10.003</t>
  </si>
  <si>
    <t>Journal of magnetic resonance</t>
  </si>
  <si>
    <t>Accessing the long-time limit in diffusion NMR: the case of singlet assisted diffusive diffraction q-space</t>
  </si>
  <si>
    <t>EP/N033558/1</t>
  </si>
  <si>
    <t>10.1002/2017PA003115</t>
  </si>
  <si>
    <t xml:space="preserve">Paleoceanography </t>
  </si>
  <si>
    <t>Silicate weathering and carbon cycle controls on the Oligocene-Miocene transition glaciation</t>
  </si>
  <si>
    <t>NE/D005108/1</t>
  </si>
  <si>
    <t>NE/K014137/1</t>
  </si>
  <si>
    <t>10.1016/j.marpol.2017.10.013</t>
  </si>
  <si>
    <t>Environmental Impact Assessment process for deep-sea mining in ‘the Area’</t>
  </si>
  <si>
    <t>10.1089/ten.TEC.2017.0186</t>
  </si>
  <si>
    <t>Mary Ann Liebert</t>
  </si>
  <si>
    <t>Tissue Engineering Part C</t>
  </si>
  <si>
    <t>The chorioallantoic membrane (CAM) assay for biomaterial testing in tissue engineering: a short term in vivo preclinical model</t>
  </si>
  <si>
    <t xml:space="preserve">BB/L021072/1 </t>
  </si>
  <si>
    <t>BB/L00609X/1</t>
  </si>
  <si>
    <t>10.1016/j.epsl.2017.10.010</t>
  </si>
  <si>
    <t>Carbon dioxide generation and drawdown during active orogenesis of siliciclastic rocks in the Southern Alps, New Zealand</t>
  </si>
  <si>
    <t>NE/G524160/1</t>
  </si>
  <si>
    <t>NE/H012842/1</t>
  </si>
  <si>
    <t>NE/J022128/1</t>
  </si>
  <si>
    <t>10.3389/fpubh.2017.00284</t>
  </si>
  <si>
    <t>Frontiers in Public Health</t>
  </si>
  <si>
    <t>Information Quality Challenges of Patient Generated Data in Clinical Practice</t>
  </si>
  <si>
    <t>EP/J017728/2</t>
  </si>
  <si>
    <t>10.1002/2017GC007185</t>
  </si>
  <si>
    <t>Geochemistry, Geophysics, Geosystems</t>
  </si>
  <si>
    <t>Extracting a Detailed Magnetostratigraphy From Weakly Magnetized, Oligocene to Early Miocene Sediment Drifts Recovered at IODP Site U1406 (Newfoundland Margin, Northwest Atlantic Ocean)</t>
  </si>
  <si>
    <t>NE/K006800/1</t>
  </si>
  <si>
    <t>10.1364/OE.25.033602</t>
  </si>
  <si>
    <t xml:space="preserve"> All-Optical Mode and Wavelength Converter based on Parametric 
Processes in a Three-Mode Fiber
</t>
  </si>
  <si>
    <t>EP/P026575/1</t>
  </si>
  <si>
    <t>10.1364/OE.25.029798</t>
  </si>
  <si>
    <t>49.6 Gb/s Direct Detection DMT Transmission over 40 km Single Mode Fibre Using Electrically Packaged Silicon Photonic Modulator</t>
  </si>
  <si>
    <t>10.1126/science.aap7778</t>
  </si>
  <si>
    <t>AAAS (American Association for the Advancement of Science)</t>
  </si>
  <si>
    <t>U-Th dating of carbonate crusts reveals Neanderthal origin of Iberian cave art</t>
  </si>
  <si>
    <t>NE/K015184/1</t>
  </si>
  <si>
    <t>Publisher own licence</t>
  </si>
  <si>
    <t>10.1126/sciadv.1700807</t>
  </si>
  <si>
    <t>AAAS</t>
  </si>
  <si>
    <t>Science Advances</t>
  </si>
  <si>
    <t>Adaptability as the key to success for the ubiquitous marine nitrite oxidizer Nitrococcus</t>
  </si>
  <si>
    <t>NE/N003187/1</t>
  </si>
  <si>
    <t>10.1525/elementa.153</t>
  </si>
  <si>
    <t xml:space="preserve">University of California Press
</t>
  </si>
  <si>
    <t>Elementa. Science of the Anthropocene</t>
  </si>
  <si>
    <t>Food and nutrition security trends and challenges in the Ganges Brahmaputra Meghna (GBM) delta</t>
  </si>
  <si>
    <t>10.1088/1367-2630/aa924b</t>
  </si>
  <si>
    <t>New Journal of Physics</t>
  </si>
  <si>
    <t>A Polariton Graph Simulator</t>
  </si>
  <si>
    <t>EP/M025330/1</t>
  </si>
  <si>
    <t>10.1186/s40795-017-0200-0</t>
  </si>
  <si>
    <t>BioMed Central</t>
  </si>
  <si>
    <t>BMC Nutrition</t>
  </si>
  <si>
    <t>Protocol for the EMPHASIS study; epigenetic mechanisms linking maternal pre-conceptional nutrition and children's health in India and Sub-Saharan Africa</t>
  </si>
  <si>
    <t>MR/N006208/1</t>
  </si>
  <si>
    <t>BT/IN/DBT-MRC/DFID/24/GRC/2015-16</t>
  </si>
  <si>
    <t>10.1088/2051-672X/aaa2d4</t>
  </si>
  <si>
    <t>Surface Topography: Metrology and Properties</t>
  </si>
  <si>
    <t>Skin friction under pressure. The role of micromechanics</t>
  </si>
  <si>
    <t xml:space="preserve">EPSRC Institutional Sponsorship Award </t>
  </si>
  <si>
    <t>10.1364/OE.25.032887</t>
  </si>
  <si>
    <t>32-Core Erbium/Ytterbium-doped multicore fiber amplifier for next generation space-division multiplexed transmission system</t>
  </si>
  <si>
    <t>EP/P030181/1</t>
  </si>
  <si>
    <t>10.1364/OE.26.000790</t>
  </si>
  <si>
    <t>Frequency comb generation in a silicon ring resonator modulator</t>
  </si>
  <si>
    <t>10.1038/s41598-017-15324-6</t>
  </si>
  <si>
    <t>OsMTP11 is localised at the Golgi and contributes to Mn tolerance</t>
  </si>
  <si>
    <t xml:space="preserve">BB/L010313/1 </t>
  </si>
  <si>
    <t>10.1063/1.4995358</t>
  </si>
  <si>
    <t>American Institute of Physics</t>
  </si>
  <si>
    <t>AIP Advances</t>
  </si>
  <si>
    <t>Impurity-induced modulation of terahertz waves in optically excited GaAs</t>
  </si>
  <si>
    <t>EP/M025330/1  Programme grant “Hybrid Polaritonics”</t>
  </si>
  <si>
    <t>10.1098/rspa.2017.0178</t>
  </si>
  <si>
    <t xml:space="preserve">Proceedings of The Royal Society A </t>
  </si>
  <si>
    <t>Fluid flow in porous media using image based modeling to parametrise Richards’ equation</t>
  </si>
  <si>
    <t>Impact Journals</t>
  </si>
  <si>
    <t>Impact</t>
  </si>
  <si>
    <t>Embedding Sustainability in the Hairdressing Curriculum - Sustainable Solutions for the Hair &amp; Beauty Sector</t>
  </si>
  <si>
    <t>ES/M004031/1</t>
  </si>
  <si>
    <t>10.1021/acsphotonics.7b01082</t>
  </si>
  <si>
    <t>ACS Photonics</t>
  </si>
  <si>
    <t>Form-birefringence in ITO thin films engineered by ultrafast laser nanostructuring</t>
  </si>
  <si>
    <t>10.1016/j.triboint.2017.10.024</t>
  </si>
  <si>
    <t>Tribology International</t>
  </si>
  <si>
    <t>A numerical model for design and optimization of surface textures for tilting pad thrust bearings</t>
  </si>
  <si>
    <t>10.1038/s41598-017-15297-6SREP-17-14888</t>
  </si>
  <si>
    <t>Self-lubricating Al-WS2 composites for efficient and greener tribological parts</t>
  </si>
  <si>
    <t>EPSRC- SES lecturer first grant</t>
  </si>
  <si>
    <t xml:space="preserve">10.5334/jors.163 </t>
  </si>
  <si>
    <t>Teetool – a probabilistic trajectory analysis tool</t>
  </si>
  <si>
    <t>10.5334/jors.159</t>
  </si>
  <si>
    <t>VaMpy: A Python Package to Solve 1D Blood Flow Problems</t>
  </si>
  <si>
    <t xml:space="preserve">10.1002/2017JA024730  </t>
  </si>
  <si>
    <t>Journal of Geophysical Research Space Physics</t>
  </si>
  <si>
    <t>How much flux does a flux transfer event transfer?</t>
  </si>
  <si>
    <t>10.1002/2017JA024730</t>
  </si>
  <si>
    <t>Journal Article</t>
  </si>
  <si>
    <t>IEEE Trans. Audio, Speech, Language Processing</t>
  </si>
  <si>
    <t>A Low Frequency Panning Method with Compensation for Head Rotation</t>
  </si>
  <si>
    <t>10.1038/s41598-017-16505-z</t>
  </si>
  <si>
    <t>High-efficiency grating-couplers: demonstration of a new design strategy</t>
  </si>
  <si>
    <t>10.1080/09500340.2017.1397222</t>
  </si>
  <si>
    <t>Journal of Modern Optics</t>
  </si>
  <si>
    <t>Matterwave interferometric velocimetry of cold Rb atoms</t>
  </si>
  <si>
    <t>DSTLX-1000091758</t>
  </si>
  <si>
    <t>DSTLX-1000103157R</t>
  </si>
  <si>
    <t>10.1073/pnas.1708252114</t>
  </si>
  <si>
    <t>National Academy of Science</t>
  </si>
  <si>
    <t>PNAS</t>
  </si>
  <si>
    <t>CD1b-restricted GEM T cell responses are modulated by Mycobacterium tuberculosis mycolic acid meromycolate chains</t>
  </si>
  <si>
    <t>MR/N006631/1</t>
  </si>
  <si>
    <t>A23562</t>
  </si>
  <si>
    <t>Publishers Own licence</t>
  </si>
  <si>
    <t>10.1002/cphc.201701212</t>
  </si>
  <si>
    <t>ChemPhysChem</t>
  </si>
  <si>
    <t xml:space="preserve">Synthesis and Properties of Open Fullerenes Encapsulating Ammonia and Methane </t>
  </si>
  <si>
    <t>EP/1029451</t>
  </si>
  <si>
    <t>EP/N002482</t>
  </si>
  <si>
    <t>10.1364/OL.43.000795</t>
  </si>
  <si>
    <t xml:space="preserve">Suspended silicon waveguides for long-wave infrared wavelengths </t>
  </si>
  <si>
    <t>EP/L01162X/1</t>
  </si>
  <si>
    <t>10.1364/OE.25.032879</t>
  </si>
  <si>
    <t>Femtosecond Inscription And Thermal Testing Of Bragg Gratings In High Concentration (40 mol%) Germania-Doped Optical Fibre</t>
  </si>
  <si>
    <t>EP/L01243X/1</t>
  </si>
  <si>
    <t>10.1039/C7DT03848H</t>
  </si>
  <si>
    <t>Tin(IV) Chalcogenoether Complexes as Single Source Precursors for the Chemical Vapour Deposition of SnE2 and SnE (E = S, Se) Thin Films</t>
  </si>
  <si>
    <t>ST/P00007X/1</t>
  </si>
  <si>
    <t>10.1021/acs.jctc.7b00738</t>
  </si>
  <si>
    <t>Journal of Chemical Theory and Computation</t>
  </si>
  <si>
    <t>Replica-Exchange and Standard State Binding Free Energies with Grand Canonical Monte Carlo</t>
  </si>
  <si>
    <t>EP/J010189/1</t>
  </si>
  <si>
    <t>EP/L015722/1</t>
  </si>
  <si>
    <t>10.1016/j.ecolecon.2017.11.007</t>
  </si>
  <si>
    <t>Ecological Economics</t>
  </si>
  <si>
    <t>Journal Aricle/Review (Hybrid journal)</t>
  </si>
  <si>
    <t>The dynamics of human-environment interactions in the collapse of the Classic Maya</t>
  </si>
  <si>
    <t>10.1175/JPO-D-17-0121.1</t>
  </si>
  <si>
    <t>journal of physical oceanography</t>
  </si>
  <si>
    <t>The lifecycle of semidiurnal internal tides over the northern Mid-Atlantic Ridge</t>
  </si>
  <si>
    <t>NE/L004216/1  </t>
  </si>
  <si>
    <t>10.1093/ageing/afx188</t>
  </si>
  <si>
    <t>Social isolation and loneliness as risk factors for the progression of frailty</t>
  </si>
  <si>
    <t>10.1039/c7lc01195d</t>
  </si>
  <si>
    <t>Royal Society of Chemistry (RSC)</t>
  </si>
  <si>
    <t>Lab on a Chip</t>
  </si>
  <si>
    <t>Acoustically modulated biomechanical stimulation for human cartilage tissue engineering</t>
  </si>
  <si>
    <t>EP/L025035/1</t>
  </si>
  <si>
    <t>10.1109/TNANO.2017.2777698</t>
  </si>
  <si>
    <t>Transactions on Nanotechnology</t>
  </si>
  <si>
    <t>Interface asymmetry induced by symmetric electrodes on Metal-Al:TIOx-Metal structures</t>
  </si>
  <si>
    <t>10.1017/jfm.2017.873</t>
  </si>
  <si>
    <t>DNS of turbulent channel flow over a surrogate for Nikuradse-type roughness</t>
  </si>
  <si>
    <t>EP/I032576/1</t>
  </si>
  <si>
    <t>Journal Article/Review(Full OA journal)</t>
  </si>
  <si>
    <t>Analysis of distributed optical fibre acoustic sensors through numerical modelling</t>
  </si>
  <si>
    <t>EP/N00437X/1</t>
  </si>
  <si>
    <t>10.1073/pnas.1702143114</t>
  </si>
  <si>
    <t>Dartmough Journals</t>
  </si>
  <si>
    <t>Proceedings of the National Academy of Sciences</t>
  </si>
  <si>
    <t>Causes of ice-age intensification across the Mid-Pleistocene transition</t>
  </si>
  <si>
    <t>NE/I528626/1</t>
  </si>
  <si>
    <t>NE/P011381/1</t>
  </si>
  <si>
    <t>NE/K00901X/1</t>
  </si>
  <si>
    <t>10.1016/j.rse.2017.11.012</t>
  </si>
  <si>
    <t>Remote Sensing of the Environment</t>
  </si>
  <si>
    <t>Parametrizing tidal creek morphology in mature saltmarshes using semi-automated extraction from lidar</t>
  </si>
  <si>
    <t xml:space="preserve">SpITFIRE PhD studentship </t>
  </si>
  <si>
    <t>10.3389/fbioe.2017.00077</t>
  </si>
  <si>
    <t>Frontiers in Bioengineering – Tissue Engineering and Regenerative Medicine</t>
  </si>
  <si>
    <t>Re-positioning titanium: an in vitro evaluation of laser-generated microporous, microrough titanium templates as a potential bridging interface for enhanced osseointegration and durability of implants</t>
  </si>
  <si>
    <t>BB/L021072/1, BB/L00609X/1</t>
  </si>
  <si>
    <t xml:space="preserve">G1000842, G0802397 </t>
  </si>
  <si>
    <t>BB/L021072/1 and BB/L00609X/1</t>
  </si>
  <si>
    <t>/10.1016/j.jorganchem.2017.11.018</t>
  </si>
  <si>
    <t>Journal organometallic chemistry</t>
  </si>
  <si>
    <t>Systematics of Boron Halide Complexes with Dichalcogenoether Ligands – Synthesis, Structures and Reaction Chemistry</t>
  </si>
  <si>
    <t>EP/L505651/1</t>
  </si>
  <si>
    <t>10.1136/jech-2017-209896</t>
  </si>
  <si>
    <t>Journal of Epidemiology and Community Health</t>
  </si>
  <si>
    <t>Men’s health and co-residence with older generations in Russia: Better or worse?</t>
  </si>
  <si>
    <t>10.1364/OE.25.033451</t>
  </si>
  <si>
    <t>Optical Society of America (OSA) Publishing</t>
  </si>
  <si>
    <t>Soft tissue 3D imaging in the lab through optimised propagation-based phase contrast computed tomography</t>
  </si>
  <si>
    <t>PG/12/18/29453</t>
  </si>
  <si>
    <t>10.1109/TCAD.2017.2729462</t>
  </si>
  <si>
    <t>IEEE Transactions on Computer-Aided Design of Integrated Circuits and Systems</t>
  </si>
  <si>
    <t>Leakage Current Analysis for Diagnosis of Bridge Defects in Power-Gating Designs</t>
  </si>
  <si>
    <t xml:space="preserve">EP/K000810/1 </t>
  </si>
  <si>
    <t xml:space="preserve">EP/K034448/1 </t>
  </si>
  <si>
    <t>10.1016/j.bbadis.2017.11.020</t>
  </si>
  <si>
    <t xml:space="preserve">BBA: Molecular Basis of Disease </t>
  </si>
  <si>
    <t>Insulin and branched-chain amino acid depletion during mouse preimplantation embryo culture programmes body weight gain and raised blood pressure during early postnatal life</t>
  </si>
  <si>
    <t>BB/1001840/1</t>
  </si>
  <si>
    <t>10.1038/s41598-017-17785-1</t>
  </si>
  <si>
    <t>Multibit memory operation of metal-oxide bi-layer memristors</t>
  </si>
  <si>
    <t>10.1093/nar/gkx1230</t>
  </si>
  <si>
    <t>OUP publishing</t>
  </si>
  <si>
    <t xml:space="preserve">Nucleic Acids Research </t>
  </si>
  <si>
    <t>Triplex-forming oligonucleotides: a third strand for DNA nanotechnology</t>
  </si>
  <si>
    <t xml:space="preserve">BB/H019219/1 </t>
  </si>
  <si>
    <t>10.2147/MDER.S149419</t>
  </si>
  <si>
    <t>Dove Medical Press Ltd</t>
  </si>
  <si>
    <t>Medical Devices: Evidence and Research</t>
  </si>
  <si>
    <t>Investigating the Effects of Cervical Collar Design and Fit on the Biomechanical and Biomarker Reaction at the Skin</t>
  </si>
  <si>
    <t>EP/M000303/1</t>
  </si>
  <si>
    <t>EP/N02723X/1</t>
  </si>
  <si>
    <t xml:space="preserve">GBP </t>
  </si>
  <si>
    <t>10.2217/rme-2017-0113</t>
  </si>
  <si>
    <t>Future Medicine Ltd</t>
  </si>
  <si>
    <t>Regenerative Medicine</t>
  </si>
  <si>
    <t>Augmentation of Musculoskeletal Regeneration: Role for Pluripotent Stem Cells</t>
  </si>
  <si>
    <t>G0701153</t>
  </si>
  <si>
    <t>10.1038/s41598-018-23531-y</t>
  </si>
  <si>
    <t>Scientific Report</t>
  </si>
  <si>
    <t>Head tracking extends local active control of broadband sound to higher frequencies</t>
  </si>
  <si>
    <t>I-CASE: 14220108</t>
  </si>
  <si>
    <t>10.1111/2041-210X.12955</t>
  </si>
  <si>
    <t>Methods in Ecology &amp; Evolution</t>
  </si>
  <si>
    <t>AudioMoth: Evaluation of a smart open acoustic device for monitoring biodiversity and the environment</t>
  </si>
  <si>
    <t xml:space="preserve">NE/L002531/1 </t>
  </si>
  <si>
    <t>10.1016/j.surfcoat.2017.12.008</t>
  </si>
  <si>
    <t>Surface and Coatings Technology</t>
  </si>
  <si>
    <t>Pulsed laser deposition of crystalline garnet waveguides at a growth rate of 20μm per hour</t>
  </si>
  <si>
    <t>10.1038/s41561-017-0054-8</t>
  </si>
  <si>
    <t>Nature Geoscience</t>
  </si>
  <si>
    <t>Pathways to 1.5 and 2 °C warming based on observational and geological constraints</t>
  </si>
  <si>
    <t>NE/P01495X/1</t>
  </si>
  <si>
    <t>NE/N009789/1</t>
  </si>
  <si>
    <t>NE/D00876X/2, NE/I005595/1 and NE/P011381/1</t>
  </si>
  <si>
    <t>10.1364/OL.43.000791</t>
  </si>
  <si>
    <t>Evanescent field refractometry in planar optical fiber</t>
  </si>
  <si>
    <t>10.1038/s41598-017-18579-1</t>
  </si>
  <si>
    <t>Random telegraph noise from resonant tunnelling at low temperatures</t>
  </si>
  <si>
    <t>10.1364/OE.26.002039</t>
  </si>
  <si>
    <t>Point-by-point femtosecond laser micro-processing of independent core-specific fiber Bragg gratings in a multi-core fiber</t>
  </si>
  <si>
    <t>10.1016/j.csr.2017.12.005</t>
  </si>
  <si>
    <t>Benthic controls of resuspension in UK shelf seas: implications for resuspension frequency</t>
  </si>
  <si>
    <t>NE/K001906/1</t>
  </si>
  <si>
    <t>10.1039/C7DT04352J</t>
  </si>
  <si>
    <t xml:space="preserve">Royal Society of Chemistry </t>
  </si>
  <si>
    <t xml:space="preserve">Dalton Transactions  </t>
  </si>
  <si>
    <t>Synthesis and Properties of MoCl4 Complexes with Thio- and Seleno-ethers and Their Use for Chemical Vapour Deposition of MoSe2 and MoS2 Films</t>
  </si>
  <si>
    <t xml:space="preserve">EP/K009877/1 </t>
  </si>
  <si>
    <t>EP/M508147/1</t>
  </si>
  <si>
    <t>10.1038/s41598-017-18961-z</t>
  </si>
  <si>
    <t xml:space="preserve">Competitive influence maximization and enhancement of synchronization in populations of non-identical Kuramoto </t>
  </si>
  <si>
    <t>10.1364/OE.26.006663</t>
  </si>
  <si>
    <t>High-speed Si/GeSi hetero-structure Electro Absorption Modulator</t>
  </si>
  <si>
    <t>EP/K02423X/1</t>
  </si>
  <si>
    <t xml:space="preserve">10.1002/2017JB015015
 </t>
  </si>
  <si>
    <t xml:space="preserve"> Improving microseismic P-wave source location with multiple seismic arrays</t>
  </si>
  <si>
    <t>10.1109/JLT.2017.2787197</t>
  </si>
  <si>
    <t>Journal of Lightwave Technology</t>
  </si>
  <si>
    <t>Nicholas Harmon</t>
  </si>
  <si>
    <t>Lotus Shaped Negative Curvature Hollow Core Fiber with 10.5 dB/km at 1550 nm Wavelength</t>
  </si>
  <si>
    <t xml:space="preserve">10.1111/nyas.13587
10.1111/nyas.13587
10.1111/nyas.13587
</t>
  </si>
  <si>
    <t>Annals of New York Academy of Sciences</t>
  </si>
  <si>
    <t>In rural Gambia, do adolescents have increased nutritional vulnerability compared with adults?</t>
  </si>
  <si>
    <t>U105960371</t>
  </si>
  <si>
    <t>U123261351</t>
  </si>
  <si>
    <t>MC-A760-5QX00</t>
  </si>
  <si>
    <t>10.1364/OME.8.000420</t>
  </si>
  <si>
    <t>Intrinsic and photo-induced properties of high refractive index azobenzene based thin films</t>
  </si>
  <si>
    <t>EP/J007676/1</t>
  </si>
  <si>
    <t>10.1016/j.jvolgeores.2017.12.014</t>
  </si>
  <si>
    <t>Journal of Volcanology and Geothermal Research</t>
  </si>
  <si>
    <t>Geological evolution of the Boset-Bericha Volcanic Complex, Main Ethiopian Rift: 40Ar/39Ar evidence for episodic Pleistocene to Holocene volcanism</t>
  </si>
  <si>
    <t>10.18632/aging.101355</t>
  </si>
  <si>
    <t>Aging</t>
  </si>
  <si>
    <t>Exosomal microRNAs derived from colorectal cancer-associated fibroblasts: role in driving cancer progression</t>
  </si>
  <si>
    <t>MR/R002061/1</t>
  </si>
  <si>
    <t>10.1371/journal.pntd.0006188</t>
  </si>
  <si>
    <t>PLOS Neglected Tropical Diseases</t>
  </si>
  <si>
    <t>An Agent-Based Model of Tsetse Fly Response to Seasonal Climatic Drivers: Assessing the Impact on Sleeping Sickness Transmission Rates</t>
  </si>
  <si>
    <t>10.1093/toxsci/kfx265</t>
  </si>
  <si>
    <t>Oxford Journals</t>
  </si>
  <si>
    <t>Toxicological Sciences</t>
  </si>
  <si>
    <t>Determination of protein haptenation by chemical sensitisers within the complexity of the human skin proteome: protein-sensitiser haptenation of complex cellular lysates</t>
  </si>
  <si>
    <t>BB/M012387/1</t>
  </si>
  <si>
    <t>10.1111/ddi.12712</t>
  </si>
  <si>
    <t>Diversity and Distributions</t>
  </si>
  <si>
    <t>Both rare and common species make unique contributions to functional diversity in an ecosystem unaffected by human activities</t>
  </si>
  <si>
    <t>10.1038/s41598-018-19472-1</t>
  </si>
  <si>
    <t xml:space="preserve">Iron Biogeochemistry in the High Latitude North Atlantic </t>
  </si>
  <si>
    <t>NE/E006833/1</t>
  </si>
  <si>
    <t>10.1111/rssa.12342</t>
  </si>
  <si>
    <t>Journal of the Royal Statistical Society: Series A (Statistics in Society)</t>
  </si>
  <si>
    <t>Correlates of record linkage and estimating risks of non-linkage biases in business datasets</t>
  </si>
  <si>
    <t>10.1002/2017TC004799</t>
  </si>
  <si>
    <t>Control of pre-rift lithospheric structure on the architecture and evolution of continental rifts: insights from the Main Ethiopian Rift, East Africa</t>
  </si>
  <si>
    <t>10.1002/jbmr.3375</t>
  </si>
  <si>
    <t>wiley</t>
  </si>
  <si>
    <t>Journal of bone and mineral research</t>
  </si>
  <si>
    <t>Calcium and vitamin D supplementation are not associated with risk of incident ischaemic cardiac events or death: findings from the UK Biobank cohort</t>
  </si>
  <si>
    <t>10.1002/2017JA024499</t>
  </si>
  <si>
    <t xml:space="preserve"> Journal Geophysical Research: Space Physics</t>
  </si>
  <si>
    <t>Low-Frequency Extensions of the Saturn Kilometric Radiation as a Proxy for Magnetospheric Dynamics</t>
  </si>
  <si>
    <t>/10.5334/fce.10</t>
  </si>
  <si>
    <t>Future Cities and Environment</t>
  </si>
  <si>
    <t xml:space="preserve">City-wide Building Energy Efficiency Assessment Using EPC Data
</t>
  </si>
  <si>
    <t>EP/J017698/1</t>
  </si>
  <si>
    <t>EP/N010779/1</t>
  </si>
  <si>
    <t>EP/K012347/1</t>
  </si>
  <si>
    <t>10.3389/fimmu.2018.00432</t>
  </si>
  <si>
    <t>Frontiers in Immunology</t>
  </si>
  <si>
    <t>Polyunsaturated fatty acid biosynthesis involving 8 desaturation and differential DNA methylation of FADS2 regulates proliferation of human peripheral blood mononuclear cells</t>
  </si>
  <si>
    <t>10.1093/ijlct/cty001</t>
  </si>
  <si>
    <t>International Journal of Low Carbon Technologies</t>
  </si>
  <si>
    <t>Evaluating CHP management and outputs using simple operational data</t>
  </si>
  <si>
    <t>10.1016/j.electacta.2018.01.033</t>
  </si>
  <si>
    <t>Electrochimica Acta</t>
  </si>
  <si>
    <t xml:space="preserve">Electro-polymerisation and characterisation of PEDOT in 
Lewis basic, neutral and acidic EMImCl-AlCl3 ionic liquid
</t>
  </si>
  <si>
    <t>EP/L01582X/1</t>
  </si>
  <si>
    <t>10.1080/1743727X.2018.1427057</t>
  </si>
  <si>
    <t>International Journal of Research &amp; Method in Education</t>
  </si>
  <si>
    <t>Methods that teach: Developing pedagogic research methods, developing pedagogy</t>
  </si>
  <si>
    <t>10.1080/20476965.2017.1414741</t>
  </si>
  <si>
    <t xml:space="preserve">Health Systems  </t>
  </si>
  <si>
    <t>Operational Research techniques applied throughout cancer care services: A review</t>
  </si>
  <si>
    <t>F8EUXF 5143471045656</t>
  </si>
  <si>
    <t>10.1364/OE.26.003870</t>
  </si>
  <si>
    <t>Frequency uncertainty improvement in STFT-BOTDR using highly nonlinear optical fibers</t>
  </si>
  <si>
    <t>10.1126/sciadv.aao1908</t>
  </si>
  <si>
    <t>Scattered Wave Imaging of the Oceanic Plate in Cascadia</t>
  </si>
  <si>
    <t>14/12/2017</t>
  </si>
  <si>
    <t>10.2166/wst/2016.035</t>
  </si>
  <si>
    <t>IWA publishing</t>
  </si>
  <si>
    <t>Water Science and Technology: Water Supply</t>
  </si>
  <si>
    <t>Estimating Scenarios for Domestic Water Demand under Drought Conditions in England and Wales</t>
  </si>
  <si>
    <t>13/02/2018</t>
  </si>
  <si>
    <t>NE/L010216/1 (part of NE/L010488/1)</t>
  </si>
  <si>
    <t>26/01/2018</t>
  </si>
  <si>
    <t>10.1038/s41598-018-20730-5</t>
  </si>
  <si>
    <t>Multiplex model of mental lexicon reveals explosive learning in humans</t>
  </si>
  <si>
    <t>10.1109/JSEN.2017.2748699</t>
  </si>
  <si>
    <t>Integrated Optical Fiber-Tip Cantilevers</t>
  </si>
  <si>
    <t>10.1364/OL.43.001251</t>
  </si>
  <si>
    <t>N-Rich Silicon Nitride Angled-MMI for coarse wavelength division (de)multiplexing in the O-band</t>
  </si>
  <si>
    <t xml:space="preserve">EP/N013247/1 </t>
  </si>
  <si>
    <t>H2020 grant 688516</t>
  </si>
  <si>
    <t xml:space="preserve">10.1364/OE.26.006490
 </t>
  </si>
  <si>
    <t>295-kW peak power picosecond pulses from a thulium-doped-fiber MOPA and the generation of watt-level &gt;2.5-octave supercontinuum extending up to 5µm</t>
  </si>
  <si>
    <t>10.1364/AO.57.001904</t>
  </si>
  <si>
    <t>Applied Optics</t>
  </si>
  <si>
    <t xml:space="preserve">Single-Pulse Ablation of Multi-Depth Structures via Spatially </t>
  </si>
  <si>
    <t>EP/L022230/1</t>
  </si>
  <si>
    <t>10.1002/anie.201713105</t>
  </si>
  <si>
    <t>Angewandte Chemie International Edition</t>
  </si>
  <si>
    <t>A Fluorescent Ditopic Rotaxane Ion Pair Host</t>
  </si>
  <si>
    <t xml:space="preserve">10.1364/OE.26.006554
 </t>
  </si>
  <si>
    <t>5.6 kW peak power, nanosecond pulses at 274 nm from a frequency quadrupled Yb-doped fiber MOPA</t>
  </si>
  <si>
    <t>EP/P027644/1</t>
  </si>
  <si>
    <t>10.1038/s41598-018-20227-1</t>
  </si>
  <si>
    <t xml:space="preserve">Scientific Reports </t>
  </si>
  <si>
    <t xml:space="preserve">Communication between the leaflets of asymmetric membranes revealed from coarse-grain molecular dynamics </t>
  </si>
  <si>
    <t xml:space="preserve"> 10.1039/C7TA11142H</t>
  </si>
  <si>
    <t xml:space="preserve">Effects of ammonolysis and of sol-gel titanium oxide </t>
  </si>
  <si>
    <t xml:space="preserve">EP/K00509X/1 </t>
  </si>
  <si>
    <t>10.1049/iet-its.2017.0173</t>
  </si>
  <si>
    <t>The Institution of Engineering and Technology</t>
  </si>
  <si>
    <t>Intelligent Transport Systems</t>
  </si>
  <si>
    <t>In-Use Emissions Testing of Diesel-Driven Buses in Southampton: is Selective Catalytic Reduction as Effective as Fleet Operators Think?</t>
  </si>
  <si>
    <t>EP/G036896/1</t>
  </si>
  <si>
    <t>RG140095</t>
  </si>
  <si>
    <t>10.1002/2017GC007053</t>
  </si>
  <si>
    <t>The evolution of the Silver Hills volcanic centre, and revised 40Ar/39Ar geochronology of Montserrat, Lesser Antilles, with implications for island arc volcanism</t>
  </si>
  <si>
    <t>NE/K007386/1</t>
  </si>
  <si>
    <t>IP-1537-0515</t>
  </si>
  <si>
    <t>10.1038/s41598-018-21650-0</t>
  </si>
  <si>
    <t>Scientific data</t>
  </si>
  <si>
    <t>The influence of a high fat diet on bone and soft tissue formation in Matrix Gla Protein knockout mice</t>
  </si>
  <si>
    <t>BB/G010579/1</t>
  </si>
  <si>
    <t>10.1016/j.canlet.2018.02.002</t>
  </si>
  <si>
    <t>Cancer Letters</t>
  </si>
  <si>
    <t>Exosomal microRNAs (exomiRs): small molecules with a big role in cancer</t>
  </si>
  <si>
    <t>10.1039/C7FD00221A</t>
  </si>
  <si>
    <t>Faraday Discussions</t>
  </si>
  <si>
    <t>Effects of heat treatment atmosphere on the structure and activity of Pt3Sn nanoparticle electrocatalysts: a characterisation case study</t>
  </si>
  <si>
    <t>EP/K014706/2</t>
  </si>
  <si>
    <t>EP/K014668/1</t>
  </si>
  <si>
    <t>EP/K014854/1</t>
  </si>
  <si>
    <t xml:space="preserve">10.1098/rsta.2016.0448 </t>
  </si>
  <si>
    <t>Philosophical Transactions of the Royal Society A</t>
  </si>
  <si>
    <t>Stabilisation of global temperature at 1.5°C and 2.0°C: Implications for coastal areas</t>
  </si>
  <si>
    <t>10.1016/j.neuroscience.2018.01.059</t>
  </si>
  <si>
    <t>Neuroscience</t>
  </si>
  <si>
    <t xml:space="preserve">The evolving dialogue of microglia and neurons in Alzheimer's disease: microglia as necessary </t>
  </si>
  <si>
    <t>MR/P024572/1</t>
  </si>
  <si>
    <t xml:space="preserve">10.1364/OE.26.006478
 </t>
  </si>
  <si>
    <t>Characterising energy transfer upconversion in Nd-doped vanadates at elevated temperature</t>
  </si>
  <si>
    <t>10.1002/2017JB015176</t>
  </si>
  <si>
    <t>The Role of Oceanic Transform Faults in Seafloor Spreading: A Global Perspective from Seismic Anisotropy</t>
  </si>
  <si>
    <t>10.3390/genes9020085</t>
  </si>
  <si>
    <t>Genes</t>
  </si>
  <si>
    <t xml:space="preserve">MicroRNA-31 and MicroRNA-155 Are Overexpressed in Ulcerative Colitis and Regulate IL-13 Signaling by Targeting Interleukin 13 Receptor 
</t>
  </si>
  <si>
    <t>MR/K001035/1</t>
  </si>
  <si>
    <t>10.1039/C8CP00145F</t>
  </si>
  <si>
    <t>Singlet-assisted diffusion-NMR (SAD-NMR): redefining the limits when measuring tortuosity in porous media</t>
  </si>
  <si>
    <t xml:space="preserve">EP/I036141/1 </t>
  </si>
  <si>
    <t xml:space="preserve">EP-H01506X </t>
  </si>
  <si>
    <t>10.1039/C8CP00253C</t>
  </si>
  <si>
    <t>Hyperpolarized long-lived nuclear spin states in monodeuterated methyl groups</t>
  </si>
  <si>
    <t xml:space="preserve">EP/P009980 </t>
  </si>
  <si>
    <t>10.1136/jmedgenet-2017-105190</t>
  </si>
  <si>
    <t>Journal of Medical Genetics</t>
  </si>
  <si>
    <t>Maternal variants in NLRP and other maternal-effect proteins are associated with multi-locus imprinting disturbance in offspring</t>
  </si>
  <si>
    <t>MR/J000329/1</t>
  </si>
  <si>
    <t>10.1002/2017EF000732</t>
  </si>
  <si>
    <t>Earth’s Future</t>
  </si>
  <si>
    <t>Adjusting Mitigation Pathways to stabilize climate at 1.5 and 2.0 °C rise in global temperatures to year 2300</t>
  </si>
  <si>
    <t xml:space="preserve">NE/P01495X/1 </t>
  </si>
  <si>
    <t xml:space="preserve">NE/N009789/1 </t>
  </si>
  <si>
    <t>10.1088/2053-1591/aab0ef</t>
  </si>
  <si>
    <t>Institute of Physics</t>
  </si>
  <si>
    <t xml:space="preserve">Materials Research Express </t>
  </si>
  <si>
    <t xml:space="preserve">Particulate reduction in ternary-compound film growth via pulsed laser deposition from segmented binary-targets </t>
  </si>
  <si>
    <t xml:space="preserve">10.1002/2017EF000738
 </t>
  </si>
  <si>
    <t>Quantifying Land and People Exposed to Sea-Level Rise with No Mitigation and 1.5 and 2.0 °C Rise in Global Temperatures to Year 2300</t>
  </si>
  <si>
    <t>10.1186/s40814-018-0257-9</t>
  </si>
  <si>
    <t>Pilot and Feasibility Studies</t>
  </si>
  <si>
    <t xml:space="preserve">Enhancing condom use experiences among young men to improve correct and consistent condom use: Feasibility of a Home-Based </t>
  </si>
  <si>
    <t>MR/M026191/1</t>
  </si>
  <si>
    <t>10.1093/jn/nxy054</t>
  </si>
  <si>
    <t>Journal of Nutrition</t>
  </si>
  <si>
    <t>Preconception maternal iodine status is associated with IQ but not with measures of executive function in childhood</t>
  </si>
  <si>
    <t>10.1002/2017JB014902</t>
  </si>
  <si>
    <t>Seismicity during continental breakup in the Red Sea rift of Northern Afar</t>
  </si>
  <si>
    <t>10.1136/bmjopen-2017-019675</t>
  </si>
  <si>
    <t>The IndEcho study: Cohort study investigating birth size, childhood growth and young adult cardiovascular risk factors as predictors of mid-life myocardial structure and function in South Asians</t>
  </si>
  <si>
    <t>CS/15/4/31493</t>
  </si>
  <si>
    <t>10.1364/PRJ.6.000373</t>
  </si>
  <si>
    <t>The Optical Society</t>
  </si>
  <si>
    <t>Photonics Research</t>
  </si>
  <si>
    <t>All-silicon carrier accumulation modulator based on a lateral MOS-capacitor</t>
  </si>
  <si>
    <t xml:space="preserve">USD </t>
  </si>
  <si>
    <t>10.1039/C8DT00480C</t>
  </si>
  <si>
    <t xml:space="preserve">Group 3 Metal Trihalide Complexes with Neutral N-Donor Ligands – Exploring Their Affinity Towards Fluoride </t>
  </si>
  <si>
    <t>10.1016/j.pocean.2018.02.024</t>
  </si>
  <si>
    <t xml:space="preserve">Elsevier </t>
  </si>
  <si>
    <t>Progress in Oceanography</t>
  </si>
  <si>
    <t>Growth and mortality of coccolithophores during spring in a temperate Shelf Sea (Celtic Sea, April 2015)</t>
  </si>
  <si>
    <t>NE/K001701/1</t>
  </si>
  <si>
    <t>NE/K002058/1</t>
  </si>
  <si>
    <t>NE/K002007/1</t>
  </si>
  <si>
    <t>10.1002/2017GL076825</t>
  </si>
  <si>
    <t>Geophysical Research Letters</t>
  </si>
  <si>
    <t>Anthropogenic signature of lead in the Northeast Atlantic</t>
  </si>
  <si>
    <t>NE/K001973/1</t>
  </si>
  <si>
    <t>10.1364/OE.26.009155</t>
  </si>
  <si>
    <t>Leaky mode integrated optical fibre refractometer</t>
  </si>
  <si>
    <t>10.1364/OE.26.008866</t>
  </si>
  <si>
    <t>Nonlinear dynamic of picosecond pulse propagation in atmospheric air-filled hollow core fibers</t>
  </si>
  <si>
    <t>10.1002/anie.201712931</t>
  </si>
  <si>
    <t>Chelating Rotaxane Ligands as Fluorescent Metal Ion Sensors</t>
  </si>
  <si>
    <t>(EP/L505067/1)</t>
  </si>
  <si>
    <t>10.1038/nmat4971</t>
  </si>
  <si>
    <t>Nature Materials</t>
  </si>
  <si>
    <t>Realizing the classical XY Hamiltonian in polariton simulators</t>
  </si>
  <si>
    <t>10.1038/s41598-018-23424-0</t>
  </si>
  <si>
    <t>Lung Topology Characteristics in patients with Chronic Obstructive Pulmonary Disease</t>
  </si>
  <si>
    <t>EP/N014189/1</t>
  </si>
  <si>
    <t>10.1002/2017JA024904</t>
  </si>
  <si>
    <t>Dipolarization Fronts with Associated Energized Electrons in Saturn’s Magnetotail</t>
  </si>
  <si>
    <t>Other - Bank Charges</t>
  </si>
  <si>
    <t>Institution name: University of Southampton</t>
  </si>
  <si>
    <t>Contact name and email address: Wendy White - W.H.White@soton.ac.uk</t>
  </si>
  <si>
    <t>£12.50 bank charges</t>
  </si>
  <si>
    <t>This is for colour charges; APC amount reported on previous return</t>
  </si>
  <si>
    <t>10.1364/OE.25.032021</t>
  </si>
  <si>
    <t>Ion implantation in silicon for trimming the operating wavelength of ring resonators</t>
  </si>
  <si>
    <t>10.1109/JSTQE.2018.2799660</t>
  </si>
  <si>
    <t xml:space="preserve">Additional Charges only. No APC paid  
</t>
  </si>
  <si>
    <t xml:space="preserve">Additional Charges only. No APC paid  </t>
  </si>
  <si>
    <t xml:space="preserve">.£12.50 bank charges.Additional Charges only. No APC paid   </t>
  </si>
  <si>
    <t xml:space="preserve">£12.50 bank charges. Additional Charges only. No APC paid  </t>
  </si>
  <si>
    <t xml:space="preserve">£12.57 bank charges. Additional Charges only. No APC paid </t>
  </si>
  <si>
    <t xml:space="preserve">£26.83 bank charges. Additional Charges only. No APC paid  </t>
  </si>
  <si>
    <t xml:space="preserve">£12.50 bank charges  Additional Charges only. No APC paid  </t>
  </si>
  <si>
    <t xml:space="preserve">£12.50 bank charges </t>
  </si>
  <si>
    <t xml:space="preserve">£12.50 bank charges.  Additional Charges only. No APC paid  </t>
  </si>
  <si>
    <t xml:space="preserve">Publishers Own licence  Additional Charges only. No APC paid  </t>
  </si>
  <si>
    <t xml:space="preserve"> Additional Charges only. No APC paid  </t>
  </si>
  <si>
    <t>£12.50 bank charges Contacted publisher to pay for CC-BY licence retrospectively. Paid for CC BY NC by mistake.</t>
  </si>
  <si>
    <t>MRC/DFID Coalition</t>
  </si>
  <si>
    <t>Contacted publisher to correct licence</t>
  </si>
  <si>
    <t>£12.50 bank charges. Contact publisher to correct licence</t>
  </si>
  <si>
    <t>£12.50 bank charges. Contacted publisher to correct licence.</t>
  </si>
  <si>
    <t>£12.50 bank charges. Contacted publisher to correct licence</t>
  </si>
  <si>
    <t>£12.50 bank charges Contacted publisher to correct licence</t>
  </si>
  <si>
    <t>£12.50 bank charges. Contacted the publisher this article is not OA</t>
  </si>
  <si>
    <t xml:space="preserve">Paper not yet published </t>
  </si>
  <si>
    <t xml:space="preserve">Overall trajectory of open access availablity is positive, however lack of policy harmonisation and clarity continues to make monitoring resource intensive at overall cost to the sector. </t>
  </si>
  <si>
    <t>£12.50 bank charges Contacted publisher to correct licence. Changed 31/5/2018 VF</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</si>
</sst>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6" formatCode="&quot;$&quot;#,##0_);[Red]\(&quot;$&quot;#,##0\)"/>
    <numFmt numFmtId="164" formatCode="&quot;£&quot;#,##0;[Red]\-&quot;£&quot;#,##0"/>
    <numFmt numFmtId="165" formatCode="&quot;£&quot;#,##0.00;[Red]\-&quot;£&quot;#,##0.00"/>
    <numFmt numFmtId="166" formatCode="_-&quot;£&quot;* #,##0_-;\-&quot;£&quot;* #,##0_-;_-&quot;£&quot;* &quot;-&quot;_-;_-@_-"/>
    <numFmt numFmtId="167" formatCode="#,##0_ ;\-#,##0\ "/>
    <numFmt numFmtId="168" formatCode="mm/dd/yy;@"/>
    <numFmt numFmtId="169" formatCode="m/d/yy;@"/>
  </numFmts>
  <fonts count="3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b/>
      <sz val="10"/>
      <name val="Arial"/>
      <family val="2"/>
    </font>
    <font>
      <sz val="10"/>
      <name val="Arial"/>
      <family val="2"/>
    </font>
    <font>
      <sz val="10"/>
      <color theme="0" tint="-0.499984740745262"/>
      <name val="Arial"/>
      <family val="2"/>
    </font>
    <font>
      <b/>
      <sz val="11"/>
      <color theme="1"/>
      <name val="Arial"/>
      <family val="2"/>
    </font>
    <font>
      <u/>
      <sz val="10"/>
      <color theme="10"/>
      <name val="Arial"/>
      <family val="2"/>
    </font>
    <font>
      <sz val="10"/>
      <color theme="1"/>
      <name val="Arial"/>
      <family val="2"/>
    </font>
    <font>
      <b/>
      <sz val="10"/>
      <color theme="1"/>
      <name val="Arial"/>
      <family val="2"/>
    </font>
    <font>
      <b/>
      <sz val="11"/>
      <name val="Arial"/>
      <family val="2"/>
    </font>
    <font>
      <sz val="11"/>
      <name val="Calibri"/>
      <family val="2"/>
      <scheme val="minor"/>
    </font>
    <font>
      <sz val="10"/>
      <name val="Arial"/>
      <family val="2"/>
    </font>
    <font>
      <b/>
      <sz val="11"/>
      <name val="Calibri"/>
      <family val="2"/>
      <scheme val="minor"/>
    </font>
    <font>
      <b/>
      <sz val="14"/>
      <name val="Calibri"/>
      <family val="2"/>
      <scheme val="minor"/>
    </font>
    <font>
      <b/>
      <sz val="12"/>
      <name val="Calibri"/>
      <family val="2"/>
      <scheme val="minor"/>
    </font>
    <font>
      <i/>
      <sz val="10"/>
      <name val="Calibri"/>
      <family val="2"/>
      <scheme val="minor"/>
    </font>
    <font>
      <sz val="10"/>
      <name val="Arial"/>
      <family val="2"/>
    </font>
    <font>
      <b/>
      <sz val="14"/>
      <color theme="4"/>
      <name val="Calibri"/>
      <family val="2"/>
      <scheme val="minor"/>
    </font>
    <font>
      <b/>
      <sz val="11"/>
      <color theme="4"/>
      <name val="Calibri"/>
      <family val="2"/>
      <scheme val="minor"/>
    </font>
    <font>
      <b/>
      <sz val="10"/>
      <color rgb="FF444444"/>
      <name val="Arial"/>
      <family val="2"/>
    </font>
    <font>
      <sz val="9"/>
      <color indexed="81"/>
      <name val="Tahoma"/>
      <family val="2"/>
    </font>
    <font>
      <b/>
      <sz val="9"/>
      <color indexed="81"/>
      <name val="Tahoma"/>
      <family val="2"/>
    </font>
    <font>
      <sz val="7"/>
      <color theme="1"/>
      <name val="Arial"/>
      <family val="2"/>
    </font>
    <font>
      <sz val="7"/>
      <name val="Arial"/>
      <family val="2"/>
    </font>
    <font>
      <sz val="9"/>
      <name val="Lucida Sans"/>
      <family val="2"/>
    </font>
  </fonts>
  <fills count="12">
    <fill>
      <patternFill patternType="none"/>
    </fill>
    <fill>
      <patternFill patternType="gray125"/>
    </fill>
    <fill>
      <patternFill patternType="none"/>
    </fill>
    <fill>
      <patternFill patternType="solid">
        <fgColor theme="0" tint="-0.149998474074526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rgb="FFD9D9D9"/>
      </patternFill>
    </fill>
    <fill>
      <patternFill patternType="solid">
        <fgColor rgb="FF92D050"/>
        <bgColor indexed="64"/>
      </patternFill>
    </fill>
    <fill>
      <patternFill patternType="solid">
        <fgColor theme="7" tint="0.39997558519241921"/>
        <bgColor indexed="64"/>
      </patternFill>
    </fill>
    <fill>
      <patternFill patternType="solid">
        <fgColor theme="7" tint="0.39997558519241921"/>
        <bgColor rgb="FFD9D9D9"/>
      </patternFill>
    </fill>
  </fills>
  <borders count="26">
    <border>
      <left/>
      <right/>
      <top/>
      <bottom/>
      <diagonal/>
    </border>
    <border>
      <left/>
      <right/>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ashDot">
        <color auto="1"/>
      </left>
      <right style="dashDot">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tint="-0.14996795556505021"/>
      </left>
      <right style="thin">
        <color theme="0" tint="-0.14996795556505021"/>
      </right>
      <top/>
      <bottom/>
      <diagonal/>
    </border>
    <border>
      <left style="thin">
        <color theme="0" tint="-0.14996795556505021"/>
      </left>
      <right/>
      <top/>
      <bottom/>
      <diagonal/>
    </border>
    <border>
      <left/>
      <right style="thin">
        <color theme="0" tint="-0.1499679555650502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9">
    <xf numFmtId="0" fontId="0" fillId="0" borderId="0"/>
    <xf numFmtId="0" fontId="9" fillId="2" borderId="1"/>
    <xf numFmtId="0" fontId="8" fillId="2" borderId="1"/>
    <xf numFmtId="0" fontId="16" fillId="0" borderId="0" applyNumberFormat="0" applyFill="0" applyBorder="0" applyAlignment="0" applyProtection="0"/>
    <xf numFmtId="0" fontId="7" fillId="2" borderId="1"/>
    <xf numFmtId="0" fontId="10" fillId="2" borderId="1"/>
    <xf numFmtId="0" fontId="6" fillId="2" borderId="1"/>
    <xf numFmtId="0" fontId="5" fillId="2" borderId="1"/>
    <xf numFmtId="0" fontId="4" fillId="2" borderId="1"/>
    <xf numFmtId="0" fontId="3" fillId="2" borderId="1"/>
    <xf numFmtId="0" fontId="3" fillId="2" borderId="1"/>
    <xf numFmtId="0" fontId="16" fillId="2" borderId="1" applyNumberFormat="0" applyFill="0" applyBorder="0" applyAlignment="0" applyProtection="0"/>
    <xf numFmtId="0" fontId="3" fillId="2" borderId="1"/>
    <xf numFmtId="0" fontId="3" fillId="2" borderId="1"/>
    <xf numFmtId="0" fontId="3" fillId="2" borderId="1"/>
    <xf numFmtId="0" fontId="3" fillId="2" borderId="1"/>
    <xf numFmtId="0" fontId="26" fillId="2" borderId="1"/>
    <xf numFmtId="0" fontId="2" fillId="2" borderId="1"/>
    <xf numFmtId="0" fontId="1" fillId="2" borderId="1"/>
  </cellStyleXfs>
  <cellXfs count="218">
    <xf numFmtId="0" fontId="0" fillId="0" borderId="0" xfId="0"/>
    <xf numFmtId="0" fontId="17" fillId="2" borderId="1" xfId="1" applyFont="1"/>
    <xf numFmtId="0" fontId="17" fillId="2" borderId="1" xfId="1" applyFont="1" applyAlignment="1">
      <alignment wrapText="1"/>
    </xf>
    <xf numFmtId="0" fontId="0" fillId="0" borderId="1" xfId="0" applyBorder="1"/>
    <xf numFmtId="0" fontId="16" fillId="0" borderId="4" xfId="3" applyBorder="1" applyAlignment="1"/>
    <xf numFmtId="0" fontId="13" fillId="0" borderId="9" xfId="0" applyFont="1" applyBorder="1" applyAlignment="1"/>
    <xf numFmtId="0" fontId="16" fillId="0" borderId="1" xfId="3" applyBorder="1" applyAlignment="1"/>
    <xf numFmtId="0" fontId="0" fillId="0" borderId="10" xfId="0" applyBorder="1"/>
    <xf numFmtId="0" fontId="12" fillId="6" borderId="3" xfId="5" applyFont="1" applyFill="1" applyBorder="1" applyAlignment="1" applyProtection="1">
      <alignment horizontal="right" wrapText="1"/>
    </xf>
    <xf numFmtId="0" fontId="20" fillId="5" borderId="1" xfId="8" applyFont="1" applyFill="1" applyProtection="1"/>
    <xf numFmtId="0" fontId="22" fillId="5" borderId="1" xfId="8" applyFont="1" applyFill="1" applyProtection="1"/>
    <xf numFmtId="0" fontId="20" fillId="5" borderId="1" xfId="8" applyFont="1" applyFill="1" applyAlignment="1" applyProtection="1">
      <alignment horizontal="right"/>
    </xf>
    <xf numFmtId="0" fontId="20" fillId="5" borderId="1" xfId="8" quotePrefix="1" applyFont="1" applyFill="1" applyProtection="1"/>
    <xf numFmtId="0" fontId="20" fillId="2" borderId="1" xfId="8" applyFont="1" applyProtection="1">
      <protection locked="0"/>
    </xf>
    <xf numFmtId="0" fontId="24" fillId="5" borderId="1" xfId="8" applyFont="1" applyFill="1" applyAlignment="1" applyProtection="1">
      <alignment horizontal="right" vertical="top"/>
    </xf>
    <xf numFmtId="0" fontId="22" fillId="6" borderId="3" xfId="8" applyFont="1" applyFill="1" applyBorder="1" applyAlignment="1" applyProtection="1">
      <alignment horizontal="right"/>
    </xf>
    <xf numFmtId="0" fontId="22" fillId="6" borderId="4" xfId="8" applyFont="1" applyFill="1" applyBorder="1" applyAlignment="1" applyProtection="1">
      <alignment horizontal="center"/>
    </xf>
    <xf numFmtId="0" fontId="20" fillId="6" borderId="9" xfId="8" applyFont="1" applyFill="1" applyBorder="1" applyAlignment="1" applyProtection="1">
      <alignment horizontal="right"/>
    </xf>
    <xf numFmtId="1" fontId="20" fillId="7" borderId="10" xfId="8" applyNumberFormat="1" applyFont="1" applyFill="1" applyBorder="1" applyProtection="1">
      <protection locked="0"/>
    </xf>
    <xf numFmtId="0" fontId="20" fillId="6" borderId="11" xfId="8" applyFont="1" applyFill="1" applyBorder="1" applyAlignment="1" applyProtection="1">
      <alignment horizontal="right"/>
    </xf>
    <xf numFmtId="9" fontId="20" fillId="6" borderId="12" xfId="8" applyNumberFormat="1" applyFont="1" applyFill="1" applyBorder="1" applyProtection="1"/>
    <xf numFmtId="9" fontId="20" fillId="5" borderId="1" xfId="8" applyNumberFormat="1" applyFont="1" applyFill="1" applyProtection="1"/>
    <xf numFmtId="9" fontId="22" fillId="6" borderId="4" xfId="8" applyNumberFormat="1" applyFont="1" applyFill="1" applyBorder="1" applyAlignment="1" applyProtection="1">
      <alignment horizontal="center"/>
    </xf>
    <xf numFmtId="0" fontId="20" fillId="6" borderId="9" xfId="8" applyFont="1" applyFill="1" applyBorder="1" applyAlignment="1" applyProtection="1">
      <alignment horizontal="right" wrapText="1"/>
    </xf>
    <xf numFmtId="9" fontId="20" fillId="7" borderId="10" xfId="8" applyNumberFormat="1" applyFont="1" applyFill="1" applyBorder="1" applyProtection="1">
      <protection locked="0"/>
    </xf>
    <xf numFmtId="0" fontId="22" fillId="2" borderId="1" xfId="8" applyFont="1" applyAlignment="1" applyProtection="1">
      <alignment horizontal="center" vertical="center" wrapText="1"/>
      <protection locked="0"/>
    </xf>
    <xf numFmtId="0" fontId="22" fillId="2" borderId="1" xfId="8" applyFont="1" applyAlignment="1" applyProtection="1">
      <alignment horizontal="right"/>
      <protection locked="0"/>
    </xf>
    <xf numFmtId="0" fontId="20" fillId="6" borderId="11" xfId="8" applyFont="1" applyFill="1" applyBorder="1" applyAlignment="1" applyProtection="1">
      <alignment horizontal="right" wrapText="1"/>
    </xf>
    <xf numFmtId="0" fontId="20" fillId="2" borderId="1" xfId="8" applyFont="1" applyAlignment="1" applyProtection="1">
      <alignment horizontal="right"/>
      <protection locked="0"/>
    </xf>
    <xf numFmtId="0" fontId="20" fillId="2" borderId="1" xfId="8" applyFont="1" applyAlignment="1" applyProtection="1">
      <alignment horizontal="center"/>
      <protection locked="0"/>
    </xf>
    <xf numFmtId="0" fontId="20" fillId="5" borderId="1" xfId="8" applyFont="1" applyFill="1" applyAlignment="1" applyProtection="1">
      <alignment horizontal="right" wrapText="1"/>
    </xf>
    <xf numFmtId="166" fontId="20" fillId="2" borderId="1" xfId="8" applyNumberFormat="1" applyFont="1" applyProtection="1">
      <protection locked="0"/>
    </xf>
    <xf numFmtId="9" fontId="20" fillId="6" borderId="13" xfId="8" applyNumberFormat="1" applyFont="1" applyFill="1" applyBorder="1" applyProtection="1"/>
    <xf numFmtId="0" fontId="20" fillId="6" borderId="13" xfId="8" applyFont="1" applyFill="1" applyBorder="1" applyProtection="1"/>
    <xf numFmtId="0" fontId="20" fillId="6" borderId="4" xfId="8" applyFont="1" applyFill="1" applyBorder="1" applyProtection="1"/>
    <xf numFmtId="0" fontId="25" fillId="6" borderId="11" xfId="5" applyFont="1" applyFill="1" applyBorder="1" applyAlignment="1" applyProtection="1">
      <alignment horizontal="right" wrapText="1"/>
    </xf>
    <xf numFmtId="0" fontId="22" fillId="6" borderId="3" xfId="8" applyFont="1" applyFill="1" applyBorder="1" applyAlignment="1" applyProtection="1">
      <alignment vertical="top"/>
    </xf>
    <xf numFmtId="0" fontId="22" fillId="6" borderId="13" xfId="8" applyFont="1" applyFill="1" applyBorder="1" applyAlignment="1" applyProtection="1">
      <alignment horizontal="center" vertical="top" wrapText="1"/>
    </xf>
    <xf numFmtId="0" fontId="22" fillId="6" borderId="4" xfId="8" applyFont="1" applyFill="1" applyBorder="1" applyAlignment="1" applyProtection="1">
      <alignment horizontal="center" vertical="top" wrapText="1"/>
    </xf>
    <xf numFmtId="166" fontId="20" fillId="6" borderId="1" xfId="8" applyNumberFormat="1" applyFont="1" applyFill="1" applyBorder="1" applyProtection="1"/>
    <xf numFmtId="166" fontId="20" fillId="6" borderId="10" xfId="8" applyNumberFormat="1" applyFont="1" applyFill="1" applyBorder="1" applyProtection="1"/>
    <xf numFmtId="166" fontId="20" fillId="7" borderId="2" xfId="8" applyNumberFormat="1" applyFont="1" applyFill="1" applyBorder="1" applyProtection="1">
      <protection locked="0"/>
    </xf>
    <xf numFmtId="166" fontId="20" fillId="3" borderId="2" xfId="8" applyNumberFormat="1" applyFont="1" applyFill="1" applyBorder="1" applyProtection="1"/>
    <xf numFmtId="166" fontId="20" fillId="7" borderId="6" xfId="8" applyNumberFormat="1" applyFont="1" applyFill="1" applyBorder="1" applyProtection="1">
      <protection locked="0"/>
    </xf>
    <xf numFmtId="166" fontId="20" fillId="3" borderId="12" xfId="8" applyNumberFormat="1" applyFont="1" applyFill="1" applyBorder="1" applyProtection="1"/>
    <xf numFmtId="0" fontId="23" fillId="5" borderId="1" xfId="8" applyFont="1" applyFill="1" applyAlignment="1" applyProtection="1">
      <alignment wrapText="1"/>
    </xf>
    <xf numFmtId="0" fontId="22" fillId="6" borderId="3" xfId="8" applyFont="1" applyFill="1" applyBorder="1" applyAlignment="1" applyProtection="1">
      <alignment horizontal="left"/>
    </xf>
    <xf numFmtId="0" fontId="22" fillId="3" borderId="11" xfId="8" applyFont="1" applyFill="1" applyBorder="1" applyAlignment="1" applyProtection="1">
      <alignment horizontal="right"/>
    </xf>
    <xf numFmtId="0" fontId="22" fillId="6" borderId="9" xfId="8" applyFont="1" applyFill="1" applyBorder="1" applyAlignment="1" applyProtection="1">
      <alignment horizontal="right" indent="2"/>
    </xf>
    <xf numFmtId="0" fontId="20" fillId="6" borderId="10" xfId="8" applyFont="1" applyFill="1" applyBorder="1" applyProtection="1"/>
    <xf numFmtId="0" fontId="20" fillId="6" borderId="10" xfId="8" applyFont="1" applyFill="1" applyBorder="1" applyAlignment="1" applyProtection="1">
      <alignment horizontal="left"/>
    </xf>
    <xf numFmtId="166" fontId="20" fillId="7" borderId="10" xfId="8" applyNumberFormat="1" applyFont="1" applyFill="1" applyBorder="1" applyProtection="1">
      <protection locked="0"/>
    </xf>
    <xf numFmtId="0" fontId="22" fillId="6" borderId="9" xfId="8" applyFont="1" applyFill="1" applyBorder="1" applyAlignment="1" applyProtection="1">
      <alignment horizontal="right"/>
    </xf>
    <xf numFmtId="166" fontId="22" fillId="6" borderId="10" xfId="8" applyNumberFormat="1" applyFont="1" applyFill="1" applyBorder="1" applyProtection="1"/>
    <xf numFmtId="0" fontId="20" fillId="6" borderId="1" xfId="8" applyFont="1" applyFill="1" applyBorder="1" applyAlignment="1" applyProtection="1">
      <alignment horizontal="right" indent="2"/>
    </xf>
    <xf numFmtId="0" fontId="20" fillId="6" borderId="1" xfId="8" applyNumberFormat="1" applyFont="1" applyFill="1" applyBorder="1" applyAlignment="1" applyProtection="1">
      <alignment horizontal="left"/>
    </xf>
    <xf numFmtId="0" fontId="20" fillId="7" borderId="1" xfId="8" applyFont="1" applyFill="1" applyBorder="1" applyAlignment="1" applyProtection="1">
      <alignment horizontal="right"/>
      <protection locked="0"/>
    </xf>
    <xf numFmtId="0" fontId="20" fillId="2" borderId="1" xfId="8" applyFont="1" applyAlignment="1" applyProtection="1">
      <alignment horizontal="center" vertical="center" wrapText="1"/>
      <protection locked="0"/>
    </xf>
    <xf numFmtId="0" fontId="20" fillId="2" borderId="1" xfId="8" applyNumberFormat="1" applyFont="1" applyAlignment="1" applyProtection="1">
      <alignment horizontal="center"/>
      <protection locked="0"/>
    </xf>
    <xf numFmtId="0" fontId="20" fillId="2" borderId="1" xfId="8" applyFont="1" applyAlignment="1" applyProtection="1">
      <alignment wrapText="1"/>
      <protection locked="0"/>
    </xf>
    <xf numFmtId="0" fontId="20" fillId="7" borderId="2" xfId="8" applyFont="1" applyFill="1" applyBorder="1" applyAlignment="1" applyProtection="1">
      <alignment horizontal="right"/>
      <protection locked="0"/>
    </xf>
    <xf numFmtId="166" fontId="20" fillId="7" borderId="12" xfId="8" applyNumberFormat="1" applyFont="1" applyFill="1" applyBorder="1" applyProtection="1">
      <protection locked="0"/>
    </xf>
    <xf numFmtId="166" fontId="20" fillId="5" borderId="1" xfId="8" applyNumberFormat="1" applyFont="1" applyFill="1" applyProtection="1"/>
    <xf numFmtId="0" fontId="10" fillId="2" borderId="1" xfId="5"/>
    <xf numFmtId="0" fontId="17" fillId="2" borderId="1" xfId="9" applyFont="1" applyAlignment="1">
      <alignment wrapText="1"/>
    </xf>
    <xf numFmtId="0" fontId="17" fillId="4" borderId="5" xfId="9" applyFont="1" applyFill="1" applyBorder="1"/>
    <xf numFmtId="0" fontId="12" fillId="2" borderId="5" xfId="9" applyFont="1" applyBorder="1" applyAlignment="1">
      <alignment vertical="top"/>
    </xf>
    <xf numFmtId="0" fontId="12" fillId="4" borderId="8" xfId="9" applyFont="1" applyFill="1" applyBorder="1"/>
    <xf numFmtId="0" fontId="15" fillId="4" borderId="1" xfId="9" applyFont="1" applyFill="1" applyBorder="1"/>
    <xf numFmtId="0" fontId="10" fillId="2" borderId="1" xfId="9" applyFont="1" applyBorder="1" applyAlignment="1">
      <alignment horizontal="left" vertical="center" wrapText="1"/>
    </xf>
    <xf numFmtId="0" fontId="17" fillId="2" borderId="1" xfId="9" applyFont="1" applyBorder="1"/>
    <xf numFmtId="0" fontId="10" fillId="2" borderId="1" xfId="5" applyFont="1"/>
    <xf numFmtId="0" fontId="17" fillId="2" borderId="1" xfId="5" applyFont="1"/>
    <xf numFmtId="0" fontId="10" fillId="2" borderId="1" xfId="5" applyBorder="1"/>
    <xf numFmtId="0" fontId="10" fillId="2" borderId="1" xfId="5" applyFont="1" applyBorder="1" applyAlignment="1">
      <alignment vertical="center" wrapText="1"/>
    </xf>
    <xf numFmtId="0" fontId="10" fillId="2" borderId="1" xfId="5" applyFont="1" applyAlignment="1">
      <alignment vertical="center" wrapText="1"/>
    </xf>
    <xf numFmtId="0" fontId="12" fillId="2" borderId="1" xfId="5" applyFont="1" applyBorder="1" applyAlignment="1">
      <alignment vertical="center" wrapText="1"/>
    </xf>
    <xf numFmtId="0" fontId="10" fillId="2" borderId="1" xfId="5" applyFont="1" applyBorder="1"/>
    <xf numFmtId="0" fontId="10" fillId="2" borderId="1" xfId="5" applyFill="1"/>
    <xf numFmtId="0" fontId="10" fillId="2" borderId="14" xfId="5" applyFont="1" applyFill="1" applyBorder="1" applyAlignment="1">
      <alignment horizontal="left" wrapText="1"/>
    </xf>
    <xf numFmtId="0" fontId="10" fillId="2" borderId="1" xfId="5" applyFont="1" applyFill="1" applyBorder="1" applyAlignment="1">
      <alignment horizontal="left" wrapText="1"/>
    </xf>
    <xf numFmtId="0" fontId="17" fillId="2" borderId="14" xfId="5" applyFont="1" applyFill="1" applyBorder="1" applyAlignment="1">
      <alignment horizontal="left" wrapText="1"/>
    </xf>
    <xf numFmtId="0" fontId="10" fillId="2" borderId="1" xfId="5" applyAlignment="1">
      <alignment wrapText="1"/>
    </xf>
    <xf numFmtId="0" fontId="28" fillId="2" borderId="5" xfId="8" applyFont="1" applyBorder="1" applyAlignment="1" applyProtection="1">
      <alignment horizontal="right"/>
    </xf>
    <xf numFmtId="0" fontId="22" fillId="5" borderId="1" xfId="8" applyFont="1" applyFill="1" applyBorder="1" applyAlignment="1" applyProtection="1">
      <alignment wrapText="1"/>
    </xf>
    <xf numFmtId="0" fontId="20" fillId="5" borderId="1" xfId="8" applyFont="1" applyFill="1" applyBorder="1" applyProtection="1"/>
    <xf numFmtId="0" fontId="22" fillId="5" borderId="1" xfId="8" applyFont="1" applyFill="1" applyBorder="1" applyAlignment="1" applyProtection="1">
      <alignment horizontal="right"/>
    </xf>
    <xf numFmtId="166" fontId="21" fillId="5" borderId="1" xfId="8" applyNumberFormat="1" applyFont="1" applyFill="1" applyBorder="1" applyProtection="1"/>
    <xf numFmtId="167" fontId="21" fillId="5" borderId="1" xfId="8" applyNumberFormat="1" applyFont="1" applyFill="1" applyBorder="1" applyProtection="1"/>
    <xf numFmtId="0" fontId="17" fillId="2" borderId="6" xfId="9" applyFont="1" applyBorder="1"/>
    <xf numFmtId="0" fontId="18" fillId="4" borderId="8" xfId="9" applyFont="1" applyFill="1" applyBorder="1" applyAlignment="1">
      <alignment wrapText="1"/>
    </xf>
    <xf numFmtId="0" fontId="10" fillId="2" borderId="1" xfId="5" applyAlignment="1"/>
    <xf numFmtId="0" fontId="17" fillId="2" borderId="1" xfId="1" applyFont="1" applyAlignment="1"/>
    <xf numFmtId="0" fontId="17" fillId="2" borderId="1" xfId="9" applyFont="1" applyBorder="1" applyAlignment="1">
      <alignment horizontal="left" vertical="center" wrapText="1"/>
    </xf>
    <xf numFmtId="0" fontId="17" fillId="2" borderId="1" xfId="9" applyFont="1" applyBorder="1" applyAlignment="1">
      <alignment wrapText="1"/>
    </xf>
    <xf numFmtId="0" fontId="0" fillId="0" borderId="0" xfId="0" applyAlignment="1"/>
    <xf numFmtId="0" fontId="0" fillId="0" borderId="0" xfId="0" applyFill="1" applyAlignment="1"/>
    <xf numFmtId="49" fontId="0" fillId="0" borderId="0" xfId="0" applyNumberFormat="1" applyAlignment="1"/>
    <xf numFmtId="0" fontId="26" fillId="2" borderId="1" xfId="16" applyAlignment="1" applyProtection="1">
      <alignment wrapText="1"/>
      <protection locked="0"/>
    </xf>
    <xf numFmtId="0" fontId="10" fillId="2" borderId="1" xfId="16" applyFont="1" applyAlignment="1" applyProtection="1">
      <alignment wrapText="1"/>
    </xf>
    <xf numFmtId="0" fontId="26" fillId="2" borderId="1" xfId="16" applyAlignment="1" applyProtection="1">
      <alignment wrapText="1"/>
    </xf>
    <xf numFmtId="0" fontId="26" fillId="2" borderId="1" xfId="16" applyProtection="1">
      <protection locked="0"/>
    </xf>
    <xf numFmtId="0" fontId="10" fillId="2" borderId="1" xfId="16" applyFont="1" applyFill="1" applyBorder="1" applyAlignment="1" applyProtection="1">
      <protection locked="0"/>
    </xf>
    <xf numFmtId="0" fontId="26" fillId="2" borderId="1" xfId="16" applyAlignment="1" applyProtection="1">
      <protection locked="0"/>
    </xf>
    <xf numFmtId="0" fontId="0" fillId="0" borderId="1" xfId="0" applyBorder="1" applyAlignment="1"/>
    <xf numFmtId="0" fontId="17" fillId="3" borderId="2" xfId="17" applyFont="1" applyFill="1" applyBorder="1" applyAlignment="1" applyProtection="1">
      <alignment wrapText="1"/>
    </xf>
    <xf numFmtId="0" fontId="10" fillId="0" borderId="1" xfId="5" applyFill="1" applyAlignment="1" applyProtection="1">
      <alignment wrapText="1"/>
    </xf>
    <xf numFmtId="0" fontId="29" fillId="0" borderId="0" xfId="0" applyFont="1" applyFill="1" applyProtection="1"/>
    <xf numFmtId="0" fontId="14" fillId="7" borderId="16" xfId="5" applyFont="1" applyFill="1" applyBorder="1" applyAlignment="1" applyProtection="1">
      <alignment wrapText="1"/>
      <protection locked="0"/>
    </xf>
    <xf numFmtId="0" fontId="14" fillId="7" borderId="1" xfId="16" applyFont="1" applyFill="1" applyBorder="1" applyAlignment="1" applyProtection="1">
      <alignment wrapText="1"/>
      <protection locked="0"/>
    </xf>
    <xf numFmtId="0" fontId="14" fillId="7" borderId="17" xfId="16" applyFont="1" applyFill="1" applyBorder="1" applyAlignment="1" applyProtection="1">
      <alignment wrapText="1"/>
      <protection locked="0"/>
    </xf>
    <xf numFmtId="0" fontId="10" fillId="2" borderId="1" xfId="16" applyFont="1" applyBorder="1" applyAlignment="1" applyProtection="1">
      <alignment wrapText="1"/>
    </xf>
    <xf numFmtId="0" fontId="10" fillId="0" borderId="1" xfId="16" applyFont="1" applyFill="1" applyAlignment="1" applyProtection="1">
      <alignment wrapText="1"/>
      <protection locked="0"/>
    </xf>
    <xf numFmtId="0" fontId="10" fillId="2" borderId="1" xfId="0" applyFont="1" applyFill="1" applyBorder="1" applyAlignment="1">
      <alignment horizontal="left"/>
    </xf>
    <xf numFmtId="0" fontId="0" fillId="0" borderId="1" xfId="0" applyBorder="1" applyAlignment="1">
      <alignment wrapText="1"/>
    </xf>
    <xf numFmtId="0" fontId="17" fillId="2" borderId="1" xfId="5" applyFont="1" applyAlignment="1" applyProtection="1">
      <alignment wrapText="1"/>
    </xf>
    <xf numFmtId="0" fontId="17" fillId="2" borderId="1" xfId="16" applyFont="1" applyAlignment="1" applyProtection="1">
      <alignment wrapText="1"/>
    </xf>
    <xf numFmtId="0" fontId="12" fillId="2" borderId="3" xfId="9" applyFont="1" applyBorder="1" applyAlignment="1">
      <alignment vertical="top" wrapText="1"/>
    </xf>
    <xf numFmtId="0" fontId="18" fillId="8" borderId="20" xfId="0" applyFont="1" applyFill="1" applyBorder="1" applyAlignment="1">
      <alignment horizontal="left" wrapText="1"/>
    </xf>
    <xf numFmtId="0" fontId="0" fillId="0" borderId="1" xfId="0" applyFill="1" applyBorder="1" applyAlignment="1"/>
    <xf numFmtId="49" fontId="0" fillId="0" borderId="1" xfId="0" applyNumberFormat="1" applyFill="1" applyBorder="1" applyAlignment="1"/>
    <xf numFmtId="0" fontId="10" fillId="0" borderId="1" xfId="0" applyFont="1" applyBorder="1" applyAlignment="1"/>
    <xf numFmtId="0" fontId="10" fillId="8" borderId="1" xfId="0" applyFont="1" applyFill="1" applyBorder="1" applyAlignment="1">
      <alignment horizontal="left"/>
    </xf>
    <xf numFmtId="49" fontId="10" fillId="8" borderId="1" xfId="0" applyNumberFormat="1" applyFont="1" applyFill="1" applyBorder="1" applyAlignment="1">
      <alignment horizontal="left"/>
    </xf>
    <xf numFmtId="49" fontId="18" fillId="6" borderId="22" xfId="0" applyNumberFormat="1" applyFont="1" applyFill="1" applyBorder="1" applyAlignment="1">
      <alignment horizontal="left" wrapText="1"/>
    </xf>
    <xf numFmtId="0" fontId="18" fillId="9" borderId="20" xfId="0" applyFont="1" applyFill="1" applyBorder="1" applyAlignment="1">
      <alignment horizontal="left" wrapText="1"/>
    </xf>
    <xf numFmtId="0" fontId="11" fillId="2" borderId="1" xfId="0" applyFont="1" applyFill="1" applyBorder="1" applyAlignment="1">
      <alignment horizontal="left" wrapText="1"/>
    </xf>
    <xf numFmtId="0" fontId="10" fillId="9" borderId="1" xfId="0" applyFont="1" applyFill="1" applyBorder="1" applyAlignment="1">
      <alignment horizontal="left"/>
    </xf>
    <xf numFmtId="0" fontId="10" fillId="6" borderId="1" xfId="0" applyFont="1" applyFill="1" applyBorder="1" applyAlignment="1">
      <alignment horizontal="left"/>
    </xf>
    <xf numFmtId="0" fontId="18" fillId="11" borderId="20" xfId="0" applyFont="1" applyFill="1" applyBorder="1" applyAlignment="1">
      <alignment horizontal="left" wrapText="1"/>
    </xf>
    <xf numFmtId="0" fontId="10" fillId="11" borderId="1" xfId="0" applyFont="1" applyFill="1" applyBorder="1" applyAlignment="1">
      <alignment horizontal="left"/>
    </xf>
    <xf numFmtId="0" fontId="18" fillId="8" borderId="21" xfId="0" applyFont="1" applyFill="1" applyBorder="1" applyAlignment="1">
      <alignment horizontal="left" wrapText="1"/>
    </xf>
    <xf numFmtId="0" fontId="18" fillId="8" borderId="1" xfId="0" applyFont="1" applyFill="1" applyBorder="1" applyAlignment="1">
      <alignment horizontal="left" wrapText="1"/>
    </xf>
    <xf numFmtId="49" fontId="18" fillId="8" borderId="1" xfId="0" applyNumberFormat="1" applyFont="1" applyFill="1" applyBorder="1" applyAlignment="1">
      <alignment horizontal="left" wrapText="1"/>
    </xf>
    <xf numFmtId="0" fontId="14" fillId="0" borderId="1" xfId="0" applyFont="1" applyBorder="1" applyAlignment="1"/>
    <xf numFmtId="0" fontId="17" fillId="3" borderId="23" xfId="17" applyFont="1" applyFill="1" applyBorder="1" applyAlignment="1" applyProtection="1">
      <alignment wrapText="1"/>
      <protection locked="0"/>
    </xf>
    <xf numFmtId="0" fontId="17" fillId="3" borderId="24" xfId="17" applyFont="1" applyFill="1" applyBorder="1" applyAlignment="1" applyProtection="1">
      <alignment wrapText="1"/>
      <protection locked="0"/>
    </xf>
    <xf numFmtId="0" fontId="17" fillId="3" borderId="25" xfId="17" applyFont="1" applyFill="1" applyBorder="1" applyAlignment="1" applyProtection="1">
      <alignment wrapText="1"/>
      <protection locked="0"/>
    </xf>
    <xf numFmtId="0" fontId="14" fillId="7" borderId="23" xfId="5" applyFont="1" applyFill="1" applyBorder="1" applyAlignment="1" applyProtection="1">
      <alignment wrapText="1"/>
      <protection locked="0"/>
    </xf>
    <xf numFmtId="0" fontId="14" fillId="7" borderId="24" xfId="16" applyFont="1" applyFill="1" applyBorder="1" applyAlignment="1" applyProtection="1">
      <alignment wrapText="1"/>
      <protection locked="0"/>
    </xf>
    <xf numFmtId="0" fontId="14" fillId="7" borderId="25" xfId="16" applyFont="1" applyFill="1" applyBorder="1" applyAlignment="1" applyProtection="1">
      <alignment wrapText="1"/>
      <protection locked="0"/>
    </xf>
    <xf numFmtId="0" fontId="14" fillId="7" borderId="18" xfId="5" applyFont="1" applyFill="1" applyBorder="1" applyAlignment="1" applyProtection="1">
      <alignment wrapText="1"/>
      <protection locked="0"/>
    </xf>
    <xf numFmtId="0" fontId="14" fillId="7" borderId="15" xfId="16" applyFont="1" applyFill="1" applyBorder="1" applyAlignment="1" applyProtection="1">
      <alignment wrapText="1"/>
      <protection locked="0"/>
    </xf>
    <xf numFmtId="0" fontId="14" fillId="7" borderId="19" xfId="16" applyFont="1" applyFill="1" applyBorder="1" applyAlignment="1" applyProtection="1">
      <alignment wrapText="1"/>
      <protection locked="0"/>
    </xf>
    <xf numFmtId="49" fontId="10" fillId="6" borderId="1" xfId="0" applyNumberFormat="1" applyFont="1" applyFill="1" applyBorder="1" applyAlignment="1">
      <alignment horizontal="left"/>
    </xf>
    <xf numFmtId="49" fontId="10" fillId="6" borderId="1" xfId="0" applyNumberFormat="1" applyFont="1" applyFill="1" applyBorder="1" applyAlignment="1">
      <alignment horizontal="left" vertical="top" wrapText="1"/>
    </xf>
    <xf numFmtId="0" fontId="10" fillId="8" borderId="1" xfId="0" applyFont="1" applyFill="1" applyBorder="1" applyAlignment="1">
      <alignment horizontal="left" vertical="top" wrapText="1"/>
    </xf>
    <xf numFmtId="49" fontId="10" fillId="8" borderId="1" xfId="0" applyNumberFormat="1" applyFont="1" applyFill="1" applyBorder="1" applyAlignment="1">
      <alignment horizontal="left" vertical="top" wrapText="1"/>
    </xf>
    <xf numFmtId="0" fontId="10" fillId="9" borderId="1" xfId="0" applyFont="1" applyFill="1" applyBorder="1" applyAlignment="1">
      <alignment horizontal="left" vertical="top" wrapText="1"/>
    </xf>
    <xf numFmtId="0" fontId="10" fillId="11" borderId="1" xfId="0" applyFont="1" applyFill="1" applyBorder="1" applyAlignment="1">
      <alignment horizontal="left" vertical="top" wrapText="1"/>
    </xf>
    <xf numFmtId="0" fontId="10" fillId="6" borderId="1" xfId="0" applyFont="1" applyFill="1" applyBorder="1" applyAlignment="1">
      <alignment horizontal="left" vertical="top" wrapText="1"/>
    </xf>
    <xf numFmtId="0" fontId="18" fillId="4" borderId="7" xfId="9" applyFont="1" applyFill="1" applyBorder="1" applyAlignment="1">
      <alignment wrapText="1"/>
    </xf>
    <xf numFmtId="0" fontId="18" fillId="6" borderId="21" xfId="0" applyFont="1" applyFill="1" applyBorder="1" applyAlignment="1">
      <alignment horizontal="left" wrapText="1"/>
    </xf>
    <xf numFmtId="0" fontId="0" fillId="0" borderId="1" xfId="0" applyFill="1" applyBorder="1" applyAlignment="1">
      <alignment wrapText="1"/>
    </xf>
    <xf numFmtId="0" fontId="0" fillId="0" borderId="0" xfId="0" applyAlignment="1">
      <alignment wrapText="1"/>
    </xf>
    <xf numFmtId="0" fontId="12" fillId="2" borderId="1" xfId="0" applyFont="1" applyFill="1" applyBorder="1" applyAlignment="1">
      <alignment horizontal="left"/>
    </xf>
    <xf numFmtId="0" fontId="0" fillId="2" borderId="0" xfId="0" applyFill="1" applyAlignment="1">
      <alignment horizontal="left"/>
    </xf>
    <xf numFmtId="0" fontId="0" fillId="2" borderId="0" xfId="0" applyFill="1"/>
    <xf numFmtId="166" fontId="20" fillId="0" borderId="1" xfId="8" applyNumberFormat="1" applyFont="1" applyFill="1" applyBorder="1" applyProtection="1">
      <protection locked="0"/>
    </xf>
    <xf numFmtId="14" fontId="0" fillId="0" borderId="0" xfId="0" applyNumberFormat="1"/>
    <xf numFmtId="164" fontId="0" fillId="0" borderId="0" xfId="0" applyNumberFormat="1"/>
    <xf numFmtId="2" fontId="0" fillId="0" borderId="0" xfId="0" applyNumberFormat="1"/>
    <xf numFmtId="2" fontId="10" fillId="0" borderId="0" xfId="0" applyNumberFormat="1" applyFont="1"/>
    <xf numFmtId="0" fontId="10" fillId="0" borderId="0" xfId="0" applyFont="1"/>
    <xf numFmtId="49" fontId="0" fillId="0" borderId="0" xfId="0" applyNumberFormat="1"/>
    <xf numFmtId="168" fontId="0" fillId="0" borderId="0" xfId="0" applyNumberFormat="1"/>
    <xf numFmtId="169" fontId="0" fillId="0" borderId="0" xfId="0" applyNumberFormat="1"/>
    <xf numFmtId="14" fontId="10" fillId="0" borderId="0" xfId="0" applyNumberFormat="1" applyFont="1"/>
    <xf numFmtId="9" fontId="0" fillId="0" borderId="0" xfId="0" applyNumberFormat="1"/>
    <xf numFmtId="17" fontId="0" fillId="0" borderId="0" xfId="0" applyNumberFormat="1"/>
    <xf numFmtId="6" fontId="0" fillId="0" borderId="0" xfId="0" applyNumberFormat="1"/>
    <xf numFmtId="0" fontId="34" fillId="0" borderId="0" xfId="0" applyFont="1"/>
    <xf numFmtId="0" fontId="10" fillId="0" borderId="0" xfId="0" applyFont="1" applyAlignment="1">
      <alignment wrapText="1"/>
    </xf>
    <xf numFmtId="49" fontId="10" fillId="0" borderId="0" xfId="0" applyNumberFormat="1" applyFont="1"/>
    <xf numFmtId="2" fontId="0" fillId="0" borderId="0" xfId="0" applyNumberFormat="1" applyAlignment="1"/>
    <xf numFmtId="165" fontId="20" fillId="7" borderId="10" xfId="8" applyNumberFormat="1" applyFont="1" applyFill="1" applyBorder="1" applyProtection="1">
      <protection locked="0"/>
    </xf>
    <xf numFmtId="0" fontId="0" fillId="0" borderId="0" xfId="0" applyNumberFormat="1" applyAlignment="1">
      <alignment vertical="center" wrapText="1"/>
    </xf>
    <xf numFmtId="0" fontId="13" fillId="0" borderId="9" xfId="0" applyFont="1" applyBorder="1" applyAlignment="1">
      <alignment wrapText="1"/>
    </xf>
    <xf numFmtId="0" fontId="13" fillId="0" borderId="1" xfId="0" applyFont="1" applyBorder="1" applyAlignment="1">
      <alignment wrapText="1"/>
    </xf>
    <xf numFmtId="0" fontId="13" fillId="0" borderId="10" xfId="0" applyFont="1" applyBorder="1" applyAlignment="1">
      <alignment wrapText="1"/>
    </xf>
    <xf numFmtId="0" fontId="0" fillId="0" borderId="9" xfId="0" applyBorder="1" applyAlignment="1">
      <alignment wrapText="1"/>
    </xf>
    <xf numFmtId="0" fontId="0" fillId="0" borderId="1" xfId="0" applyBorder="1" applyAlignment="1">
      <alignment wrapText="1"/>
    </xf>
    <xf numFmtId="0" fontId="0" fillId="0" borderId="10" xfId="0" applyBorder="1" applyAlignment="1">
      <alignment wrapText="1"/>
    </xf>
    <xf numFmtId="0" fontId="0" fillId="0" borderId="9" xfId="0" applyBorder="1" applyAlignment="1">
      <alignment vertical="center"/>
    </xf>
    <xf numFmtId="0" fontId="0" fillId="0" borderId="1" xfId="0" applyBorder="1" applyAlignment="1">
      <alignment vertical="center"/>
    </xf>
    <xf numFmtId="0" fontId="0" fillId="0" borderId="10" xfId="0" applyBorder="1" applyAlignment="1">
      <alignment vertical="center"/>
    </xf>
    <xf numFmtId="0" fontId="0" fillId="0" borderId="11" xfId="0" applyBorder="1" applyAlignment="1">
      <alignment vertical="center" wrapText="1"/>
    </xf>
    <xf numFmtId="0" fontId="0" fillId="0" borderId="2" xfId="0" applyBorder="1" applyAlignment="1">
      <alignment vertical="center" wrapText="1"/>
    </xf>
    <xf numFmtId="0" fontId="0" fillId="0" borderId="12" xfId="0" applyBorder="1" applyAlignment="1">
      <alignment vertical="center" wrapText="1"/>
    </xf>
    <xf numFmtId="0" fontId="19" fillId="4" borderId="5" xfId="0" applyFont="1" applyFill="1" applyBorder="1"/>
    <xf numFmtId="0" fontId="19" fillId="4" borderId="6" xfId="0" applyFont="1" applyFill="1" applyBorder="1"/>
    <xf numFmtId="0" fontId="19" fillId="4" borderId="7" xfId="0" applyFont="1" applyFill="1" applyBorder="1"/>
    <xf numFmtId="0" fontId="13" fillId="0" borderId="3" xfId="0" applyFont="1" applyBorder="1" applyAlignment="1">
      <alignment wrapText="1"/>
    </xf>
    <xf numFmtId="0" fontId="13" fillId="0" borderId="13" xfId="0" applyFont="1" applyBorder="1" applyAlignment="1">
      <alignment wrapText="1"/>
    </xf>
    <xf numFmtId="0" fontId="12" fillId="2" borderId="3" xfId="9" applyFont="1" applyBorder="1" applyAlignment="1">
      <alignment vertical="top" wrapText="1"/>
    </xf>
    <xf numFmtId="0" fontId="12" fillId="2" borderId="9" xfId="9" applyFont="1" applyBorder="1" applyAlignment="1">
      <alignment vertical="top" wrapText="1"/>
    </xf>
    <xf numFmtId="0" fontId="12" fillId="2" borderId="11" xfId="9" applyFont="1" applyBorder="1" applyAlignment="1">
      <alignment vertical="top" wrapText="1"/>
    </xf>
    <xf numFmtId="0" fontId="17" fillId="9" borderId="6" xfId="9" applyFont="1" applyFill="1" applyBorder="1" applyAlignment="1">
      <alignment wrapText="1"/>
    </xf>
    <xf numFmtId="0" fontId="15" fillId="4" borderId="5" xfId="9" applyFont="1" applyFill="1" applyBorder="1"/>
    <xf numFmtId="0" fontId="15" fillId="4" borderId="6" xfId="9" applyFont="1" applyFill="1" applyBorder="1"/>
    <xf numFmtId="0" fontId="10" fillId="2" borderId="11" xfId="9" applyFont="1" applyBorder="1" applyAlignment="1">
      <alignment horizontal="left" vertical="center" wrapText="1"/>
    </xf>
    <xf numFmtId="0" fontId="10" fillId="2" borderId="2" xfId="9" applyFont="1" applyBorder="1" applyAlignment="1">
      <alignment horizontal="left" vertical="center" wrapText="1"/>
    </xf>
    <xf numFmtId="0" fontId="17" fillId="3" borderId="5" xfId="9" applyFont="1" applyFill="1" applyBorder="1" applyAlignment="1">
      <alignment horizontal="left" vertical="center" wrapText="1"/>
    </xf>
    <xf numFmtId="0" fontId="17" fillId="2" borderId="6" xfId="9" applyFont="1" applyBorder="1" applyAlignment="1">
      <alignment horizontal="left" vertical="center" wrapText="1"/>
    </xf>
    <xf numFmtId="0" fontId="10" fillId="11" borderId="6" xfId="0" applyFont="1" applyFill="1" applyBorder="1" applyAlignment="1">
      <alignment horizontal="left" vertical="top" wrapText="1"/>
    </xf>
    <xf numFmtId="0" fontId="12" fillId="0" borderId="23" xfId="0" applyFont="1" applyFill="1" applyBorder="1" applyAlignment="1">
      <alignment horizontal="center"/>
    </xf>
    <xf numFmtId="0" fontId="12" fillId="0" borderId="24" xfId="0" applyFont="1" applyFill="1" applyBorder="1" applyAlignment="1">
      <alignment horizontal="center"/>
    </xf>
    <xf numFmtId="0" fontId="12" fillId="0" borderId="25" xfId="0" applyFont="1" applyFill="1" applyBorder="1" applyAlignment="1">
      <alignment horizontal="center"/>
    </xf>
    <xf numFmtId="0" fontId="10" fillId="0" borderId="1" xfId="0" applyFont="1" applyFill="1" applyBorder="1" applyAlignment="1"/>
    <xf numFmtId="49" fontId="32" fillId="3" borderId="1" xfId="0" applyNumberFormat="1" applyFont="1" applyFill="1" applyBorder="1" applyAlignment="1">
      <alignment horizontal="center" vertical="center" wrapText="1"/>
    </xf>
    <xf numFmtId="49" fontId="33" fillId="9" borderId="1" xfId="0" applyNumberFormat="1" applyFont="1" applyFill="1" applyBorder="1" applyAlignment="1">
      <alignment horizontal="center" vertical="center" wrapText="1"/>
    </xf>
    <xf numFmtId="49" fontId="32" fillId="10" borderId="1" xfId="0" applyNumberFormat="1" applyFont="1" applyFill="1" applyBorder="1" applyAlignment="1">
      <alignment horizontal="center" vertical="center" wrapText="1"/>
    </xf>
    <xf numFmtId="0" fontId="23" fillId="5" borderId="1" xfId="8" applyFont="1" applyFill="1" applyAlignment="1" applyProtection="1">
      <alignment horizontal="left"/>
    </xf>
    <xf numFmtId="9" fontId="20" fillId="7" borderId="2" xfId="8" applyNumberFormat="1" applyFont="1" applyFill="1" applyBorder="1" applyProtection="1">
      <protection locked="0"/>
    </xf>
    <xf numFmtId="9" fontId="20" fillId="7" borderId="12" xfId="8" applyNumberFormat="1" applyFont="1" applyFill="1" applyBorder="1" applyProtection="1">
      <protection locked="0"/>
    </xf>
    <xf numFmtId="0" fontId="23" fillId="5" borderId="1" xfId="8" applyFont="1" applyFill="1" applyAlignment="1" applyProtection="1">
      <alignment wrapText="1"/>
    </xf>
    <xf numFmtId="0" fontId="22" fillId="5" borderId="9" xfId="8" applyFont="1" applyFill="1" applyBorder="1" applyAlignment="1" applyProtection="1">
      <alignment horizontal="center"/>
    </xf>
    <xf numFmtId="0" fontId="22" fillId="5" borderId="1" xfId="8" applyFont="1" applyFill="1" applyAlignment="1" applyProtection="1">
      <alignment horizontal="center"/>
    </xf>
  </cellXfs>
  <cellStyles count="19">
    <cellStyle name="Hyperlink" xfId="3" builtinId="8"/>
    <cellStyle name="Hyperlink 2" xfId="11"/>
    <cellStyle name="Normal" xfId="0" builtinId="0"/>
    <cellStyle name="Normal 2" xfId="1"/>
    <cellStyle name="Normal 2 2" xfId="9"/>
    <cellStyle name="Normal 2 3" xfId="17"/>
    <cellStyle name="Normal 3" xfId="2"/>
    <cellStyle name="Normal 3 2" xfId="4"/>
    <cellStyle name="Normal 3 2 2" xfId="12"/>
    <cellStyle name="Normal 3 3" xfId="6"/>
    <cellStyle name="Normal 3 3 2" xfId="7"/>
    <cellStyle name="Normal 3 3 2 2" xfId="14"/>
    <cellStyle name="Normal 3 3 3" xfId="8"/>
    <cellStyle name="Normal 3 3 3 2" xfId="15"/>
    <cellStyle name="Normal 3 3 4" xfId="13"/>
    <cellStyle name="Normal 3 4" xfId="10"/>
    <cellStyle name="Normal 4" xfId="5"/>
    <cellStyle name="Normal 5" xfId="16"/>
    <cellStyle name="Normal 6" xfId="18"/>
  </cellStyles>
  <dxfs count="63">
    <dxf>
      <font>
        <strike val="0"/>
        <outline val="0"/>
        <shadow val="0"/>
        <u val="none"/>
        <vertAlign val="baseline"/>
        <color auto="1"/>
      </font>
      <protection locked="0" hidden="0"/>
    </dxf>
    <dxf>
      <font>
        <strike val="0"/>
        <outline val="0"/>
        <shadow val="0"/>
        <u val="none"/>
        <vertAlign val="baseline"/>
        <color auto="1"/>
      </font>
      <fill>
        <patternFill patternType="solid">
          <fgColor indexed="64"/>
          <bgColor rgb="FFFFFF00"/>
        </patternFill>
      </fill>
      <alignment horizontal="right" vertical="bottom" textRotation="0" wrapText="0" indent="0" justifyLastLine="0" shrinkToFit="0" readingOrder="0"/>
      <protection locked="0" hidden="0"/>
    </dxf>
    <dxf>
      <border outline="0">
        <left style="thin">
          <color auto="1"/>
        </left>
        <right style="thin">
          <color auto="1"/>
        </right>
      </border>
    </dxf>
    <dxf>
      <font>
        <strike val="0"/>
        <outline val="0"/>
        <shadow val="0"/>
        <u val="none"/>
        <vertAlign val="baseline"/>
        <color auto="1"/>
      </font>
      <protection locked="0" hidden="0"/>
    </dxf>
    <dxf>
      <font>
        <strike val="0"/>
        <outline val="0"/>
        <shadow val="0"/>
        <u val="none"/>
        <vertAlign val="baseline"/>
        <color auto="1"/>
      </font>
      <protection locked="1" hidden="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7" tint="0.399975585192419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30" formatCode="@"/>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30" formatCode="@"/>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tint="-0.14999847407452621"/>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left" vertical="bottom" textRotation="0" wrapText="0" indent="0" justifyLastLine="0" shrinkToFit="0" readingOrder="0"/>
    </dxf>
    <dxf>
      <border outline="0">
        <left style="thin">
          <color theme="0" tint="-0.14996795556505021"/>
        </left>
        <right style="thin">
          <color theme="0" tint="-0.14996795556505021"/>
        </right>
        <top style="medium">
          <color indexed="64"/>
        </top>
      </border>
    </dxf>
    <dxf>
      <font>
        <b val="0"/>
        <strike val="0"/>
        <outline val="0"/>
        <shadow val="0"/>
        <u val="none"/>
        <vertAlign val="baseline"/>
        <sz val="10"/>
        <color auto="1"/>
        <name val="Arial"/>
        <scheme val="none"/>
      </font>
      <alignment vertical="bottom" textRotation="0" wrapText="0" indent="0" justifyLastLine="0" shrinkToFit="0" readingOrder="0"/>
    </dxf>
  </dxfs>
  <tableStyles count="1" defaultTableStyle="TableStyleMedium9" defaultPivotStyle="PivotStyleMedium4">
    <tableStyle name="Table Style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85725" y="1457325"/>
    <xdr:ext cx="838200" cy="295275"/>
    <xdr:pic>
      <xdr:nvPicPr>
        <xdr:cNvPr id="2" name="image00.png"/>
        <xdr:cNvPicPr preferRelativeResize="0"/>
      </xdr:nvPicPr>
      <xdr:blipFill>
        <a:blip xmlns:r="http://schemas.openxmlformats.org/officeDocument/2006/relationships" r:embed="rId1" cstate="print"/>
        <a:stretch>
          <a:fillRect/>
        </a:stretch>
      </xdr:blipFill>
      <xdr:spPr>
        <a:xfrm>
          <a:off x="85725" y="1457325"/>
          <a:ext cx="838200" cy="295275"/>
        </a:xfrm>
        <a:prstGeom prst="rect">
          <a:avLst/>
        </a:prstGeom>
        <a:noFill/>
      </xdr:spPr>
    </xdr:pic>
    <xdr:clientData fLocksWithSheet="0"/>
  </xdr:absolute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9525</xdr:rowOff>
    </xdr:from>
    <xdr:to>
      <xdr:col>5</xdr:col>
      <xdr:colOff>952500</xdr:colOff>
      <xdr:row>8</xdr:row>
      <xdr:rowOff>104775</xdr:rowOff>
    </xdr:to>
    <xdr:sp macro="" textlink="">
      <xdr:nvSpPr>
        <xdr:cNvPr id="2" name="TextBox 1"/>
        <xdr:cNvSpPr txBox="1"/>
      </xdr:nvSpPr>
      <xdr:spPr>
        <a:xfrm>
          <a:off x="28575" y="9525"/>
          <a:ext cx="8801100" cy="160020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i="0" u="none" strike="noStrike">
              <a:solidFill>
                <a:schemeClr val="dk1"/>
              </a:solidFill>
              <a:effectLst/>
              <a:latin typeface="+mn-lt"/>
              <a:ea typeface="+mn-ea"/>
              <a:cs typeface="+mn-cs"/>
            </a:rPr>
            <a:t>	       </a:t>
          </a:r>
          <a:r>
            <a:rPr lang="en-GB" sz="1100" b="1" i="0" u="none" strike="noStrike">
              <a:solidFill>
                <a:schemeClr val="dk1"/>
              </a:solidFill>
              <a:effectLst/>
              <a:latin typeface="+mn-lt"/>
              <a:ea typeface="+mn-ea"/>
              <a:cs typeface="+mn-cs"/>
            </a:rPr>
            <a:t>Mandatory</a:t>
          </a:r>
          <a:r>
            <a:rPr lang="en-GB" sz="1100" b="0" i="0" u="none" strike="noStrike">
              <a:solidFill>
                <a:schemeClr val="dk1"/>
              </a:solidFill>
              <a:effectLst/>
              <a:latin typeface="+mn-lt"/>
              <a:ea typeface="+mn-ea"/>
              <a:cs typeface="+mn-cs"/>
            </a:rPr>
            <a:t>	- </a:t>
          </a:r>
          <a:r>
            <a:rPr lang="en-GB" sz="1100" b="0" i="0" u="none" strike="noStrike">
              <a:solidFill>
                <a:sysClr val="windowText" lastClr="000000"/>
              </a:solidFill>
              <a:effectLst/>
              <a:latin typeface="+mn-lt"/>
              <a:ea typeface="+mn-ea"/>
              <a:cs typeface="+mn-cs"/>
            </a:rPr>
            <a:t>complete cells highlighted in Yellow in </a:t>
          </a:r>
          <a:r>
            <a:rPr lang="en-GB" sz="1100" b="1" i="0" u="none" strike="noStrike">
              <a:solidFill>
                <a:sysClr val="windowText" lastClr="000000"/>
              </a:solidFill>
              <a:effectLst/>
              <a:latin typeface="+mn-lt"/>
              <a:ea typeface="+mn-ea"/>
              <a:cs typeface="+mn-cs"/>
            </a:rPr>
            <a:t>ONE</a:t>
          </a:r>
          <a:r>
            <a:rPr lang="en-GB" sz="1100" b="0" i="0" u="none" strike="noStrike">
              <a:solidFill>
                <a:sysClr val="windowText" lastClr="000000"/>
              </a:solidFill>
              <a:effectLst/>
              <a:latin typeface="+mn-lt"/>
              <a:ea typeface="+mn-ea"/>
              <a:cs typeface="+mn-cs"/>
            </a:rPr>
            <a:t> of Boxes A or B or C.</a:t>
          </a:r>
        </a:p>
        <a:p>
          <a:r>
            <a:rPr lang="en-GB" sz="1100" b="0" i="0" u="none" strike="noStrike">
              <a:solidFill>
                <a:sysClr val="windowText" lastClr="000000"/>
              </a:solidFill>
              <a:effectLst/>
              <a:latin typeface="+mn-lt"/>
              <a:ea typeface="+mn-ea"/>
              <a:cs typeface="+mn-cs"/>
            </a:rPr>
            <a:t>		- if Box A or B is completed, further information can optionally be provided in Box</a:t>
          </a:r>
          <a:r>
            <a:rPr lang="en-GB" sz="1100" b="0" i="0" u="none" strike="noStrike" baseline="0">
              <a:solidFill>
                <a:sysClr val="windowText" lastClr="000000"/>
              </a:solidFill>
              <a:effectLst/>
              <a:latin typeface="+mn-lt"/>
              <a:ea typeface="+mn-ea"/>
              <a:cs typeface="+mn-cs"/>
            </a:rPr>
            <a:t> C</a:t>
          </a:r>
          <a:r>
            <a:rPr lang="en-GB"/>
            <a:t> .</a:t>
          </a:r>
        </a:p>
        <a:p>
          <a:endParaRPr lang="en-GB"/>
        </a:p>
        <a:p>
          <a:r>
            <a:rPr lang="en-GB" sz="1100" b="0" i="0" u="none" strike="noStrike">
              <a:solidFill>
                <a:schemeClr val="dk1"/>
              </a:solidFill>
              <a:effectLst/>
              <a:latin typeface="+mn-lt"/>
              <a:ea typeface="+mn-ea"/>
              <a:cs typeface="+mn-cs"/>
            </a:rPr>
            <a:t>                    		- complete cells highlighted in Yellow in Box D and E </a:t>
          </a:r>
          <a:r>
            <a:rPr lang="en-GB" sz="1100" b="0" i="1" u="none" strike="noStrike">
              <a:solidFill>
                <a:schemeClr val="dk1"/>
              </a:solidFill>
              <a:effectLst/>
              <a:latin typeface="+mn-lt"/>
              <a:ea typeface="+mn-ea"/>
              <a:cs typeface="+mn-cs"/>
            </a:rPr>
            <a:t>(do </a:t>
          </a:r>
          <a:r>
            <a:rPr lang="en-GB" sz="1100" b="1" i="1" u="none" strike="noStrike">
              <a:solidFill>
                <a:schemeClr val="dk1"/>
              </a:solidFill>
              <a:effectLst/>
              <a:latin typeface="+mn-lt"/>
              <a:ea typeface="+mn-ea"/>
              <a:cs typeface="+mn-cs"/>
            </a:rPr>
            <a:t>not </a:t>
          </a:r>
          <a:r>
            <a:rPr lang="en-GB" sz="1100" b="0" i="1" u="none" strike="noStrike">
              <a:solidFill>
                <a:schemeClr val="dk1"/>
              </a:solidFill>
              <a:effectLst/>
              <a:latin typeface="+mn-lt"/>
              <a:ea typeface="+mn-ea"/>
              <a:cs typeface="+mn-cs"/>
            </a:rPr>
            <a:t>add more rows to Box E - if necessary, aggregate</a:t>
          </a:r>
          <a:r>
            <a:rPr lang="en-GB" sz="1100" b="0" i="1" u="none" strike="noStrike" baseline="0">
              <a:solidFill>
                <a:schemeClr val="dk1"/>
              </a:solidFill>
              <a:effectLst/>
              <a:latin typeface="+mn-lt"/>
              <a:ea typeface="+mn-ea"/>
              <a:cs typeface="+mn-cs"/>
            </a:rPr>
            <a:t>  multiple 		  minor expenditure items  and give details in Box 'E Comments')</a:t>
          </a:r>
          <a:r>
            <a:rPr lang="en-GB" sz="1100" b="0" i="0" u="none" strike="noStrike">
              <a:solidFill>
                <a:schemeClr val="dk1"/>
              </a:solidFill>
              <a:effectLst/>
              <a:latin typeface="+mn-lt"/>
              <a:ea typeface="+mn-ea"/>
              <a:cs typeface="+mn-cs"/>
            </a:rPr>
            <a:t>.</a:t>
          </a:r>
          <a:r>
            <a:rPr lang="en-GB"/>
            <a:t>  </a:t>
          </a:r>
        </a:p>
        <a:p>
          <a:r>
            <a:rPr lang="en-GB" sz="1100" b="1" i="0">
              <a:solidFill>
                <a:schemeClr val="dk1"/>
              </a:solidFill>
              <a:effectLst/>
              <a:latin typeface="+mn-lt"/>
              <a:ea typeface="+mn-ea"/>
              <a:cs typeface="+mn-cs"/>
            </a:rPr>
            <a:t>    	</a:t>
          </a:r>
          <a:r>
            <a:rPr lang="en-GB" sz="1100" b="0" i="0" u="none" strike="noStrike">
              <a:solidFill>
                <a:schemeClr val="dk1"/>
              </a:solidFill>
              <a:effectLst/>
              <a:latin typeface="+mn-lt"/>
              <a:ea typeface="+mn-ea"/>
              <a:cs typeface="+mn-cs"/>
            </a:rPr>
            <a:t>	- complete cells highlighted in Yellow in Box F.</a:t>
          </a:r>
          <a:r>
            <a:rPr lang="en-GB"/>
            <a:t> </a:t>
          </a:r>
          <a:r>
            <a:rPr lang="en-GB" sz="1100" b="0" i="0" u="none" strike="noStrike">
              <a:solidFill>
                <a:schemeClr val="dk1"/>
              </a:solidFill>
              <a:effectLst/>
              <a:latin typeface="+mn-lt"/>
              <a:ea typeface="+mn-ea"/>
              <a:cs typeface="+mn-cs"/>
            </a:rPr>
            <a:t> </a:t>
          </a:r>
        </a:p>
        <a:p>
          <a:endParaRPr lang="en-GB" sz="1100" b="0" i="0" u="none" strike="noStrike">
            <a:solidFill>
              <a:schemeClr val="dk1"/>
            </a:solidFill>
            <a:effectLst/>
            <a:latin typeface="+mn-lt"/>
            <a:ea typeface="+mn-ea"/>
            <a:cs typeface="+mn-cs"/>
          </a:endParaRPr>
        </a:p>
        <a:p>
          <a:r>
            <a:rPr lang="en-GB" sz="1100" b="0" i="0" u="none" strike="noStrike">
              <a:solidFill>
                <a:sysClr val="windowText" lastClr="000000"/>
              </a:solidFill>
              <a:effectLst/>
              <a:latin typeface="+mn-lt"/>
              <a:ea typeface="+mn-ea"/>
              <a:cs typeface="+mn-cs"/>
            </a:rPr>
            <a:t>Please refer to full guidance</a:t>
          </a:r>
          <a:r>
            <a:rPr lang="en-GB" sz="1100" b="0" i="0" u="none" strike="noStrike" baseline="0">
              <a:solidFill>
                <a:sysClr val="windowText" lastClr="000000"/>
              </a:solidFill>
              <a:effectLst/>
              <a:latin typeface="+mn-lt"/>
              <a:ea typeface="+mn-ea"/>
              <a:cs typeface="+mn-cs"/>
            </a:rPr>
            <a:t> notes at </a:t>
          </a:r>
          <a:r>
            <a:rPr lang="en-GB" sz="1100" b="1" i="0" u="none" strike="noStrike" baseline="0">
              <a:solidFill>
                <a:sysClr val="windowText" lastClr="000000"/>
              </a:solidFill>
              <a:effectLst/>
              <a:latin typeface="+mn-lt"/>
              <a:ea typeface="+mn-ea"/>
              <a:cs typeface="+mn-cs"/>
            </a:rPr>
            <a:t>www.rcuk.ac.uk/research/openaccess/oareporting/</a:t>
          </a:r>
          <a:r>
            <a:rPr lang="en-GB" sz="1100" b="0" i="0" u="none" strike="noStrike" baseline="0">
              <a:solidFill>
                <a:sysClr val="windowText" lastClr="000000"/>
              </a:solidFill>
              <a:effectLst/>
              <a:latin typeface="+mn-lt"/>
              <a:ea typeface="+mn-ea"/>
              <a:cs typeface="+mn-cs"/>
            </a:rPr>
            <a:t> before  completing this form.</a:t>
          </a:r>
          <a:endParaRPr lang="en-GB" sz="1100" b="0" i="0" u="none" strike="noStrike">
            <a:solidFill>
              <a:sysClr val="windowText" lastClr="000000"/>
            </a:solidFill>
            <a:effectLst/>
            <a:latin typeface="+mn-lt"/>
            <a:ea typeface="+mn-ea"/>
            <a:cs typeface="+mn-cs"/>
          </a:endParaRPr>
        </a:p>
        <a:p>
          <a:endParaRPr lang="en-GB"/>
        </a:p>
      </xdr:txBody>
    </xdr:sp>
    <xdr:clientData/>
  </xdr:twoCellAnchor>
  <xdr:twoCellAnchor>
    <xdr:from>
      <xdr:col>3</xdr:col>
      <xdr:colOff>47625</xdr:colOff>
      <xdr:row>35</xdr:row>
      <xdr:rowOff>0</xdr:rowOff>
    </xdr:from>
    <xdr:to>
      <xdr:col>7</xdr:col>
      <xdr:colOff>1247775</xdr:colOff>
      <xdr:row>50</xdr:row>
      <xdr:rowOff>190500</xdr:rowOff>
    </xdr:to>
    <xdr:sp macro="" textlink="">
      <xdr:nvSpPr>
        <xdr:cNvPr id="3" name="TextBox 2"/>
        <xdr:cNvSpPr txBox="1"/>
      </xdr:nvSpPr>
      <xdr:spPr>
        <a:xfrm>
          <a:off x="5410200" y="6648450"/>
          <a:ext cx="5962650" cy="307657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i="1">
              <a:solidFill>
                <a:srgbClr val="C00000"/>
              </a:solidFill>
            </a:rPr>
            <a:t>Years 2</a:t>
          </a:r>
          <a:r>
            <a:rPr lang="en-GB" sz="1100" i="1" baseline="0">
              <a:solidFill>
                <a:srgbClr val="C00000"/>
              </a:solidFill>
            </a:rPr>
            <a:t> &amp; </a:t>
          </a:r>
          <a:r>
            <a:rPr lang="en-GB" sz="1100" i="1">
              <a:solidFill>
                <a:srgbClr val="C00000"/>
              </a:solidFill>
            </a:rPr>
            <a:t>3 spend adjusted to include corrections posted relating to APCs.</a:t>
          </a:r>
        </a:p>
        <a:p>
          <a:endParaRPr lang="en-GB" sz="1100" i="1">
            <a:solidFill>
              <a:srgbClr val="C00000"/>
            </a:solidFill>
          </a:endParaRPr>
        </a:p>
        <a:p>
          <a:r>
            <a:rPr lang="en-GB" sz="1100" i="1">
              <a:solidFill>
                <a:srgbClr val="C00000"/>
              </a:solidFill>
            </a:rPr>
            <a:t>Subscriptions:</a:t>
          </a:r>
        </a:p>
        <a:p>
          <a:r>
            <a:rPr lang="en-GB" sz="1100" i="1">
              <a:solidFill>
                <a:srgbClr val="C00000"/>
              </a:solidFill>
            </a:rPr>
            <a:t>Biomed Central Membership £6,365</a:t>
          </a:r>
        </a:p>
        <a:p>
          <a:r>
            <a:rPr lang="en-GB" sz="1100" i="1">
              <a:solidFill>
                <a:srgbClr val="C00000"/>
              </a:solidFill>
            </a:rPr>
            <a:t>Royal Society Membership £1,105</a:t>
          </a:r>
        </a:p>
        <a:p>
          <a:r>
            <a:rPr lang="en-GB" sz="1100" i="1">
              <a:solidFill>
                <a:srgbClr val="C00000"/>
              </a:solidFill>
            </a:rPr>
            <a:t>IEEE Gold Open Access £10,505</a:t>
          </a:r>
        </a:p>
        <a:p>
          <a:endParaRPr lang="en-GB" sz="1100" i="1">
            <a:solidFill>
              <a:srgbClr val="C00000"/>
            </a:solidFill>
          </a:endParaRPr>
        </a:p>
      </xdr:txBody>
    </xdr:sp>
    <xdr:clientData/>
  </xdr:twoCellAnchor>
</xdr:wsDr>
</file>

<file path=xl/tables/table1.xml><?xml version="1.0" encoding="utf-8"?>
<table xmlns="http://schemas.openxmlformats.org/spreadsheetml/2006/main" id="1" name="apc" displayName="apc" ref="A4:AB374" dataDxfId="62" tableBorderDxfId="61">
  <autoFilter ref="A4:AB37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autoFilter>
  <tableColumns count="28">
    <tableColumn id="1" name="Date of acceptance" totalsRowLabel="Total" dataDxfId="60" totalsRowDxfId="59"/>
    <tableColumn id="2" name="PubMed ID" dataDxfId="58" totalsRowDxfId="57"/>
    <tableColumn id="3" name="DOI" dataDxfId="56" totalsRowDxfId="55"/>
    <tableColumn id="4" name="Publisher" dataDxfId="54" totalsRowDxfId="53"/>
    <tableColumn id="5" name="Journal" dataDxfId="52" totalsRowDxfId="51"/>
    <tableColumn id="6" name="E-ISSN" dataDxfId="50" totalsRowDxfId="49"/>
    <tableColumn id="7" name="Type of publication" dataDxfId="48" totalsRowDxfId="47"/>
    <tableColumn id="8" name="Article title" dataDxfId="46" totalsRowDxfId="45"/>
    <tableColumn id="9" name="Date of publication" dataDxfId="44" totalsRowDxfId="43"/>
    <tableColumn id="10" name="Fund that APC is paid from (1)" dataDxfId="42" totalsRowDxfId="41"/>
    <tableColumn id="11" name="Fund that APC is paid from (2)" dataDxfId="40" totalsRowDxfId="39"/>
    <tableColumn id="12" name="Fund that APC is paid from (3)" dataDxfId="38" totalsRowDxfId="37"/>
    <tableColumn id="13" name="Funder of research (1)" dataDxfId="36" totalsRowDxfId="35"/>
    <tableColumn id="14" name="Grant ID (1)" dataDxfId="34" totalsRowDxfId="33"/>
    <tableColumn id="15" name="Funder of research (2)" dataDxfId="32" totalsRowDxfId="31"/>
    <tableColumn id="16" name="Grant ID (2)" dataDxfId="30" totalsRowDxfId="29"/>
    <tableColumn id="17" name="Funder of research (3)" dataDxfId="28" totalsRowDxfId="27"/>
    <tableColumn id="18" name="Grant ID (3)" dataDxfId="26" totalsRowDxfId="25"/>
    <tableColumn id="19" name="Date of APC payment" dataDxfId="24" totalsRowDxfId="23"/>
    <tableColumn id="20" name="APC paid (actual currency) excluding VAT" dataDxfId="22" totalsRowDxfId="21"/>
    <tableColumn id="21" name="Currency of APC" dataDxfId="20" totalsRowDxfId="19"/>
    <tableColumn id="22" name="APC paid (£) including VAT if charged" dataDxfId="18" totalsRowDxfId="17"/>
    <tableColumn id="23" name="Additional publication costs (£)" dataDxfId="16" totalsRowDxfId="15"/>
    <tableColumn id="24" name="Discounts, memberships &amp; pre-payment agreements" dataDxfId="14" totalsRowDxfId="13"/>
    <tableColumn id="25" name="Amount of APC charged to COAF grant (including VAT if charged) in £" dataDxfId="12" totalsRowDxfId="11"/>
    <tableColumn id="26" name="Amount of APC charged to RCUK OA fund (including VAT if charged) in £" dataDxfId="10" totalsRowDxfId="9"/>
    <tableColumn id="27" name="Licence" dataDxfId="8" totalsRowDxfId="7"/>
    <tableColumn id="28" name="Notes" totalsRowFunction="count" dataDxfId="6" totalsRowDxfId="5"/>
  </tableColumns>
  <tableStyleInfo name="TableStyleLight9" showFirstColumn="0" showLastColumn="0" showRowStripes="0" showColumnStripes="0"/>
</table>
</file>

<file path=xl/tables/table2.xml><?xml version="1.0" encoding="utf-8"?>
<table xmlns="http://schemas.openxmlformats.org/spreadsheetml/2006/main" id="3" name="Table14" displayName="Table14" ref="B44:C51" totalsRowShown="0" headerRowDxfId="4" dataDxfId="3" tableBorderDxfId="2">
  <autoFilter ref="B44:C51"/>
  <tableColumns count="2">
    <tableColumn id="1" name="Other OA costs     " dataDxfId="1" dataCellStyle="Normal 3 3"/>
    <tableColumn id="2" name="Amount"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isc-collections.ac.uk/Jisc-Monitor/APC-data-collection/Jisc-APC-template-FAQ/" TargetMode="External"/><Relationship Id="rId1" Type="http://schemas.openxmlformats.org/officeDocument/2006/relationships/hyperlink" Target="https://www.jisc-collections.ac.uk/Jisc-Monitor/APC-data-collection/"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dictionary.casrai.org/APC_Payment/Licence_Type" TargetMode="External"/><Relationship Id="rId13" Type="http://schemas.openxmlformats.org/officeDocument/2006/relationships/hyperlink" Target="http://dictionary.casrai.org/APC_Payment/Source_Fund(s)" TargetMode="External"/><Relationship Id="rId3" Type="http://schemas.openxmlformats.org/officeDocument/2006/relationships/hyperlink" Target="http://dictionary.casrai.org/Journal_Article/ISSN" TargetMode="External"/><Relationship Id="rId7" Type="http://schemas.openxmlformats.org/officeDocument/2006/relationships/hyperlink" Target="http://dictionary.casrai.org/Journal_Article/Publication_Date" TargetMode="External"/><Relationship Id="rId12" Type="http://schemas.openxmlformats.org/officeDocument/2006/relationships/hyperlink" Target="http://dictionary.casrai.org/APC_Payment/Source_Fund(s)" TargetMode="External"/><Relationship Id="rId2" Type="http://schemas.openxmlformats.org/officeDocument/2006/relationships/hyperlink" Target="http://dictionary.casrai.org/Journal_Article/DOI" TargetMode="External"/><Relationship Id="rId1" Type="http://schemas.openxmlformats.org/officeDocument/2006/relationships/hyperlink" Target="http://dictionary.casrai.org/Internal_OA_Cost_Application/External_Notes" TargetMode="External"/><Relationship Id="rId6" Type="http://schemas.openxmlformats.org/officeDocument/2006/relationships/hyperlink" Target="http://dictionary.casrai.org/Journal_Article/Article_Title" TargetMode="External"/><Relationship Id="rId11" Type="http://schemas.openxmlformats.org/officeDocument/2006/relationships/hyperlink" Target="http://dictionary.casrai.org/APC_Payment/Amount_Paid" TargetMode="External"/><Relationship Id="rId5" Type="http://schemas.openxmlformats.org/officeDocument/2006/relationships/hyperlink" Target="http://dictionary.casrai.org/Journal_Article/Journal" TargetMode="External"/><Relationship Id="rId15" Type="http://schemas.openxmlformats.org/officeDocument/2006/relationships/printerSettings" Target="../printerSettings/printerSettings2.bin"/><Relationship Id="rId10" Type="http://schemas.openxmlformats.org/officeDocument/2006/relationships/hyperlink" Target="http://dictionary.casrai.org/APC_Payment/Currency" TargetMode="External"/><Relationship Id="rId4" Type="http://schemas.openxmlformats.org/officeDocument/2006/relationships/hyperlink" Target="http://dictionary.casrai.org/Journal_Article/Publisher_Name" TargetMode="External"/><Relationship Id="rId9" Type="http://schemas.openxmlformats.org/officeDocument/2006/relationships/hyperlink" Target="http://dictionary.casrai.org/APC_Payment/Date" TargetMode="External"/><Relationship Id="rId14" Type="http://schemas.openxmlformats.org/officeDocument/2006/relationships/hyperlink" Target="http://dictionary.casrai.org/APC_Payment/Source_Fund(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doi.org/10.1093/pastj/gtx053" TargetMode="External"/><Relationship Id="rId5" Type="http://schemas.openxmlformats.org/officeDocument/2006/relationships/comments" Target="../comments1.xml"/><Relationship Id="rId4"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workbookViewId="0">
      <selection activeCell="B24" sqref="B24"/>
    </sheetView>
  </sheetViews>
  <sheetFormatPr defaultRowHeight="15.75" customHeight="1" x14ac:dyDescent="0.2"/>
  <cols>
    <col min="1" max="1" width="27" customWidth="1"/>
    <col min="2" max="2" width="46.85546875" customWidth="1"/>
    <col min="3" max="3" width="58.140625" customWidth="1"/>
  </cols>
  <sheetData>
    <row r="1" spans="1:4" ht="30" customHeight="1" x14ac:dyDescent="0.25">
      <c r="A1" s="189" t="s">
        <v>91</v>
      </c>
      <c r="B1" s="190"/>
      <c r="C1" s="191"/>
      <c r="D1" s="3"/>
    </row>
    <row r="2" spans="1:4" ht="15.75" customHeight="1" x14ac:dyDescent="0.2">
      <c r="A2" s="192" t="s">
        <v>90</v>
      </c>
      <c r="B2" s="193"/>
      <c r="C2" s="4" t="s">
        <v>88</v>
      </c>
    </row>
    <row r="3" spans="1:4" ht="15.75" customHeight="1" x14ac:dyDescent="0.2">
      <c r="A3" s="5" t="s">
        <v>89</v>
      </c>
      <c r="B3" s="6" t="s">
        <v>94</v>
      </c>
      <c r="C3" s="7"/>
      <c r="D3" s="3"/>
    </row>
    <row r="4" spans="1:4" ht="30" customHeight="1" x14ac:dyDescent="0.2">
      <c r="A4" s="177" t="s">
        <v>116</v>
      </c>
      <c r="B4" s="178"/>
      <c r="C4" s="179"/>
      <c r="D4" s="3"/>
    </row>
    <row r="5" spans="1:4" ht="15.75" customHeight="1" x14ac:dyDescent="0.2">
      <c r="A5" s="180" t="s">
        <v>0</v>
      </c>
      <c r="B5" s="181"/>
      <c r="C5" s="182"/>
      <c r="D5" s="3"/>
    </row>
    <row r="6" spans="1:4" ht="37.5" customHeight="1" x14ac:dyDescent="0.2">
      <c r="A6" s="183"/>
      <c r="B6" s="184"/>
      <c r="C6" s="185"/>
      <c r="D6" s="3"/>
    </row>
    <row r="7" spans="1:4" ht="30" customHeight="1" x14ac:dyDescent="0.2">
      <c r="A7" s="186" t="s">
        <v>45</v>
      </c>
      <c r="B7" s="187"/>
      <c r="C7" s="188"/>
      <c r="D7" s="3"/>
    </row>
  </sheetData>
  <mergeCells count="6">
    <mergeCell ref="A4:C4"/>
    <mergeCell ref="A5:C5"/>
    <mergeCell ref="A6:C6"/>
    <mergeCell ref="A7:C7"/>
    <mergeCell ref="A1:C1"/>
    <mergeCell ref="A2:B2"/>
  </mergeCells>
  <hyperlinks>
    <hyperlink ref="C2" r:id="rId1"/>
    <hyperlink ref="B3" r:id="rId2"/>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zoomScaleNormal="100" workbookViewId="0">
      <selection activeCell="C28" sqref="C28"/>
    </sheetView>
  </sheetViews>
  <sheetFormatPr defaultColWidth="9.140625" defaultRowHeight="12.75" x14ac:dyDescent="0.2"/>
  <cols>
    <col min="1" max="1" width="13.28515625" style="1" customWidth="1"/>
    <col min="2" max="2" width="57.7109375" style="1" customWidth="1"/>
    <col min="3" max="3" width="71.42578125" style="1" customWidth="1"/>
    <col min="4" max="4" width="19.28515625" style="2" customWidth="1"/>
    <col min="5" max="5" width="20.28515625" style="92" customWidth="1"/>
    <col min="6" max="16384" width="9.140625" style="1"/>
  </cols>
  <sheetData>
    <row r="1" spans="1:5" ht="30" customHeight="1" x14ac:dyDescent="0.25">
      <c r="A1" s="198" t="s">
        <v>98</v>
      </c>
      <c r="B1" s="199"/>
      <c r="C1" s="68"/>
      <c r="D1" s="82"/>
      <c r="E1" s="91"/>
    </row>
    <row r="2" spans="1:5" s="2" customFormat="1" ht="94.9" customHeight="1" x14ac:dyDescent="0.2">
      <c r="A2" s="200" t="s">
        <v>229</v>
      </c>
      <c r="B2" s="201"/>
      <c r="C2" s="69"/>
      <c r="D2" s="64"/>
      <c r="E2" s="64"/>
    </row>
    <row r="3" spans="1:5" s="2" customFormat="1" ht="67.900000000000006" customHeight="1" x14ac:dyDescent="0.2">
      <c r="A3" s="202" t="s">
        <v>227</v>
      </c>
      <c r="B3" s="203"/>
      <c r="C3" s="93"/>
      <c r="D3" s="82"/>
      <c r="E3" s="82"/>
    </row>
    <row r="4" spans="1:5" s="2" customFormat="1" ht="74.45" customHeight="1" x14ac:dyDescent="0.2">
      <c r="A4" s="197" t="s">
        <v>196</v>
      </c>
      <c r="B4" s="197"/>
      <c r="C4" s="94"/>
      <c r="D4" s="82"/>
      <c r="E4" s="82"/>
    </row>
    <row r="5" spans="1:5" s="2" customFormat="1" ht="87" customHeight="1" x14ac:dyDescent="0.2">
      <c r="A5" s="204" t="s">
        <v>228</v>
      </c>
      <c r="B5" s="204"/>
      <c r="C5" s="94"/>
      <c r="D5" s="82"/>
      <c r="E5" s="82"/>
    </row>
    <row r="6" spans="1:5" ht="15.75" customHeight="1" x14ac:dyDescent="0.2">
      <c r="A6" s="89"/>
      <c r="B6" s="89"/>
      <c r="C6" s="70"/>
      <c r="D6" s="82"/>
      <c r="E6" s="91"/>
    </row>
    <row r="7" spans="1:5" ht="28.9" customHeight="1" x14ac:dyDescent="0.2">
      <c r="A7" s="65"/>
      <c r="B7" s="65" t="s">
        <v>198</v>
      </c>
      <c r="C7" s="67" t="s">
        <v>199</v>
      </c>
      <c r="D7" s="90" t="s">
        <v>95</v>
      </c>
      <c r="E7" s="151" t="s">
        <v>96</v>
      </c>
    </row>
    <row r="8" spans="1:5" ht="38.25" x14ac:dyDescent="0.2">
      <c r="A8" s="117" t="s">
        <v>1</v>
      </c>
      <c r="B8" s="145" t="s">
        <v>134</v>
      </c>
      <c r="C8" s="145" t="s">
        <v>135</v>
      </c>
      <c r="D8" s="145" t="s">
        <v>136</v>
      </c>
      <c r="E8" s="144" t="s">
        <v>137</v>
      </c>
    </row>
    <row r="9" spans="1:5" x14ac:dyDescent="0.2">
      <c r="A9" s="195" t="s">
        <v>2</v>
      </c>
      <c r="B9" s="146" t="s">
        <v>3</v>
      </c>
      <c r="C9" s="146" t="s">
        <v>138</v>
      </c>
      <c r="D9" s="146"/>
      <c r="E9" s="122" t="s">
        <v>139</v>
      </c>
    </row>
    <row r="10" spans="1:5" ht="25.5" x14ac:dyDescent="0.2">
      <c r="A10" s="195"/>
      <c r="B10" s="146" t="s">
        <v>4</v>
      </c>
      <c r="C10" s="146" t="s">
        <v>58</v>
      </c>
      <c r="D10" s="146" t="s">
        <v>51</v>
      </c>
      <c r="E10" s="122" t="s">
        <v>105</v>
      </c>
    </row>
    <row r="11" spans="1:5" ht="25.5" x14ac:dyDescent="0.2">
      <c r="A11" s="195"/>
      <c r="B11" s="145" t="s">
        <v>5</v>
      </c>
      <c r="C11" s="145" t="s">
        <v>233</v>
      </c>
      <c r="D11" s="145" t="s">
        <v>52</v>
      </c>
      <c r="E11" s="144" t="s">
        <v>107</v>
      </c>
    </row>
    <row r="12" spans="1:5" ht="38.25" x14ac:dyDescent="0.2">
      <c r="A12" s="195"/>
      <c r="B12" s="145" t="s">
        <v>6</v>
      </c>
      <c r="C12" s="145" t="s">
        <v>234</v>
      </c>
      <c r="D12" s="145"/>
      <c r="E12" s="144" t="s">
        <v>108</v>
      </c>
    </row>
    <row r="13" spans="1:5" ht="25.5" x14ac:dyDescent="0.2">
      <c r="A13" s="195"/>
      <c r="B13" s="145" t="s">
        <v>7</v>
      </c>
      <c r="C13" s="145" t="s">
        <v>235</v>
      </c>
      <c r="D13" s="145" t="s">
        <v>57</v>
      </c>
      <c r="E13" s="144" t="s">
        <v>106</v>
      </c>
    </row>
    <row r="14" spans="1:5" ht="25.5" x14ac:dyDescent="0.2">
      <c r="A14" s="195"/>
      <c r="B14" s="145" t="s">
        <v>8</v>
      </c>
      <c r="C14" s="145" t="s">
        <v>236</v>
      </c>
      <c r="D14" s="145" t="s">
        <v>140</v>
      </c>
      <c r="E14" s="144" t="s">
        <v>50</v>
      </c>
    </row>
    <row r="15" spans="1:5" x14ac:dyDescent="0.2">
      <c r="A15" s="195"/>
      <c r="B15" s="146" t="s">
        <v>9</v>
      </c>
      <c r="C15" s="146" t="s">
        <v>10</v>
      </c>
      <c r="D15" s="146" t="s">
        <v>53</v>
      </c>
      <c r="E15" s="122" t="s">
        <v>109</v>
      </c>
    </row>
    <row r="16" spans="1:5" ht="25.5" x14ac:dyDescent="0.2">
      <c r="A16" s="196"/>
      <c r="B16" s="147" t="s">
        <v>11</v>
      </c>
      <c r="C16" s="147" t="s">
        <v>129</v>
      </c>
      <c r="D16" s="147" t="s">
        <v>54</v>
      </c>
      <c r="E16" s="123" t="s">
        <v>110</v>
      </c>
    </row>
    <row r="17" spans="1:5" ht="38.25" x14ac:dyDescent="0.2">
      <c r="A17" s="194" t="s">
        <v>12</v>
      </c>
      <c r="B17" s="146" t="s">
        <v>13</v>
      </c>
      <c r="C17" s="146" t="s">
        <v>40</v>
      </c>
      <c r="D17" s="146"/>
      <c r="E17" s="122" t="s">
        <v>115</v>
      </c>
    </row>
    <row r="18" spans="1:5" x14ac:dyDescent="0.2">
      <c r="A18" s="195"/>
      <c r="B18" s="145" t="s">
        <v>14</v>
      </c>
      <c r="C18" s="145" t="s">
        <v>15</v>
      </c>
      <c r="D18" s="145"/>
      <c r="E18" s="144" t="s">
        <v>115</v>
      </c>
    </row>
    <row r="19" spans="1:5" x14ac:dyDescent="0.2">
      <c r="A19" s="195"/>
      <c r="B19" s="145" t="s">
        <v>16</v>
      </c>
      <c r="C19" s="145" t="s">
        <v>17</v>
      </c>
      <c r="D19" s="145"/>
      <c r="E19" s="144" t="s">
        <v>115</v>
      </c>
    </row>
    <row r="20" spans="1:5" ht="38.25" x14ac:dyDescent="0.2">
      <c r="A20" s="195"/>
      <c r="B20" s="146" t="s">
        <v>18</v>
      </c>
      <c r="C20" s="146" t="s">
        <v>230</v>
      </c>
      <c r="D20" s="146" t="s">
        <v>55</v>
      </c>
      <c r="E20" s="122"/>
    </row>
    <row r="21" spans="1:5" x14ac:dyDescent="0.2">
      <c r="A21" s="195"/>
      <c r="B21" s="146" t="s">
        <v>46</v>
      </c>
      <c r="C21" s="146" t="s">
        <v>231</v>
      </c>
      <c r="D21" s="146" t="s">
        <v>55</v>
      </c>
      <c r="E21" s="122"/>
    </row>
    <row r="22" spans="1:5" x14ac:dyDescent="0.2">
      <c r="A22" s="195"/>
      <c r="B22" s="145" t="s">
        <v>19</v>
      </c>
      <c r="C22" s="145" t="s">
        <v>61</v>
      </c>
      <c r="D22" s="145" t="s">
        <v>55</v>
      </c>
      <c r="E22" s="144"/>
    </row>
    <row r="23" spans="1:5" x14ac:dyDescent="0.2">
      <c r="A23" s="195"/>
      <c r="B23" s="145" t="s">
        <v>47</v>
      </c>
      <c r="C23" s="145" t="s">
        <v>141</v>
      </c>
      <c r="D23" s="145" t="s">
        <v>55</v>
      </c>
      <c r="E23" s="144"/>
    </row>
    <row r="24" spans="1:5" x14ac:dyDescent="0.2">
      <c r="A24" s="195"/>
      <c r="B24" s="145" t="s">
        <v>20</v>
      </c>
      <c r="C24" s="145" t="s">
        <v>62</v>
      </c>
      <c r="D24" s="145" t="s">
        <v>55</v>
      </c>
      <c r="E24" s="144"/>
    </row>
    <row r="25" spans="1:5" x14ac:dyDescent="0.2">
      <c r="A25" s="196"/>
      <c r="B25" s="145" t="s">
        <v>48</v>
      </c>
      <c r="C25" s="145" t="s">
        <v>142</v>
      </c>
      <c r="D25" s="145" t="s">
        <v>55</v>
      </c>
      <c r="E25" s="144"/>
    </row>
    <row r="26" spans="1:5" ht="38.25" x14ac:dyDescent="0.2">
      <c r="A26" s="194" t="s">
        <v>21</v>
      </c>
      <c r="B26" s="147" t="s">
        <v>22</v>
      </c>
      <c r="C26" s="147" t="s">
        <v>143</v>
      </c>
      <c r="D26" s="147"/>
      <c r="E26" s="123" t="s">
        <v>112</v>
      </c>
    </row>
    <row r="27" spans="1:5" ht="51" x14ac:dyDescent="0.2">
      <c r="A27" s="195"/>
      <c r="B27" s="145" t="s">
        <v>43</v>
      </c>
      <c r="C27" s="145" t="s">
        <v>144</v>
      </c>
      <c r="D27" s="145"/>
      <c r="E27" s="144" t="s">
        <v>114</v>
      </c>
    </row>
    <row r="28" spans="1:5" x14ac:dyDescent="0.2">
      <c r="A28" s="195"/>
      <c r="B28" s="145" t="s">
        <v>23</v>
      </c>
      <c r="C28" s="145" t="s">
        <v>130</v>
      </c>
      <c r="D28" s="145"/>
      <c r="E28" s="144" t="s">
        <v>113</v>
      </c>
    </row>
    <row r="29" spans="1:5" ht="51" x14ac:dyDescent="0.2">
      <c r="A29" s="195"/>
      <c r="B29" s="146" t="s">
        <v>28</v>
      </c>
      <c r="C29" s="146" t="s">
        <v>131</v>
      </c>
      <c r="D29" s="146"/>
      <c r="E29" s="122"/>
    </row>
    <row r="30" spans="1:5" ht="38.25" x14ac:dyDescent="0.2">
      <c r="A30" s="195"/>
      <c r="B30" s="148" t="s">
        <v>44</v>
      </c>
      <c r="C30" s="148" t="s">
        <v>60</v>
      </c>
      <c r="D30" s="148"/>
      <c r="E30" s="127"/>
    </row>
    <row r="31" spans="1:5" ht="38.25" x14ac:dyDescent="0.2">
      <c r="A31" s="195"/>
      <c r="B31" s="146" t="s">
        <v>24</v>
      </c>
      <c r="C31" s="146" t="s">
        <v>132</v>
      </c>
      <c r="D31" s="146" t="s">
        <v>50</v>
      </c>
      <c r="E31" s="122"/>
    </row>
    <row r="32" spans="1:5" x14ac:dyDescent="0.2">
      <c r="A32" s="195"/>
      <c r="B32" s="149" t="s">
        <v>25</v>
      </c>
      <c r="C32" s="149" t="s">
        <v>87</v>
      </c>
      <c r="D32" s="149" t="s">
        <v>50</v>
      </c>
      <c r="E32" s="130"/>
    </row>
    <row r="33" spans="1:5" ht="25.5" x14ac:dyDescent="0.2">
      <c r="A33" s="196"/>
      <c r="B33" s="148" t="s">
        <v>49</v>
      </c>
      <c r="C33" s="148" t="s">
        <v>133</v>
      </c>
      <c r="D33" s="148" t="s">
        <v>50</v>
      </c>
      <c r="E33" s="127"/>
    </row>
    <row r="34" spans="1:5" ht="25.5" x14ac:dyDescent="0.2">
      <c r="A34" s="117" t="s">
        <v>26</v>
      </c>
      <c r="B34" s="146" t="s">
        <v>29</v>
      </c>
      <c r="C34" s="146" t="s">
        <v>59</v>
      </c>
      <c r="D34" s="146" t="s">
        <v>56</v>
      </c>
      <c r="E34" s="122" t="s">
        <v>111</v>
      </c>
    </row>
    <row r="35" spans="1:5" ht="25.5" x14ac:dyDescent="0.2">
      <c r="A35" s="66" t="s">
        <v>27</v>
      </c>
      <c r="B35" s="150" t="s">
        <v>27</v>
      </c>
      <c r="C35" s="150" t="s">
        <v>97</v>
      </c>
      <c r="D35" s="150"/>
      <c r="E35" s="128" t="s">
        <v>104</v>
      </c>
    </row>
  </sheetData>
  <mergeCells count="8">
    <mergeCell ref="A17:A25"/>
    <mergeCell ref="A4:B4"/>
    <mergeCell ref="A1:B1"/>
    <mergeCell ref="A26:A33"/>
    <mergeCell ref="A2:B2"/>
    <mergeCell ref="A3:B3"/>
    <mergeCell ref="A9:A16"/>
    <mergeCell ref="A5:B5"/>
  </mergeCells>
  <hyperlinks>
    <hyperlink ref="E35" r:id="rId1"/>
    <hyperlink ref="E10" r:id="rId2"/>
    <hyperlink ref="E13" r:id="rId3"/>
    <hyperlink ref="E11" r:id="rId4"/>
    <hyperlink ref="E12" r:id="rId5"/>
    <hyperlink ref="E15" r:id="rId6"/>
    <hyperlink ref="E16" r:id="rId7"/>
    <hyperlink ref="E34" r:id="rId8"/>
    <hyperlink ref="E26" r:id="rId9"/>
    <hyperlink ref="E28" r:id="rId10"/>
    <hyperlink ref="E27" r:id="rId11"/>
    <hyperlink ref="E17" r:id="rId12"/>
    <hyperlink ref="E18" r:id="rId13"/>
    <hyperlink ref="E19" r:id="rId14"/>
  </hyperlinks>
  <pageMargins left="0.7" right="0.7" top="0.75" bottom="0.75" header="0.3" footer="0.3"/>
  <pageSetup paperSize="9" orientation="portrait" r:id="rId1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405"/>
  <sheetViews>
    <sheetView tabSelected="1" topLeftCell="Z1" zoomScaleNormal="100" zoomScaleSheetLayoutView="100" workbookViewId="0">
      <pane ySplit="4" topLeftCell="A78" activePane="bottomLeft" state="frozen"/>
      <selection pane="bottomLeft" activeCell="AB78" sqref="AB78"/>
    </sheetView>
  </sheetViews>
  <sheetFormatPr defaultColWidth="10.7109375" defaultRowHeight="15.75" customHeight="1" x14ac:dyDescent="0.2"/>
  <cols>
    <col min="1" max="1" width="13.140625" style="97" customWidth="1"/>
    <col min="2" max="8" width="10.7109375" style="95"/>
    <col min="9" max="9" width="10.7109375" style="97"/>
    <col min="10" max="18" width="10.7109375" style="95"/>
    <col min="19" max="19" width="10.7109375" style="97"/>
    <col min="20" max="23" width="10.7109375" style="95"/>
    <col min="24" max="24" width="13" style="95" customWidth="1"/>
    <col min="25" max="27" width="10.7109375" style="95"/>
    <col min="28" max="28" width="144.42578125" style="154" bestFit="1" customWidth="1"/>
    <col min="29" max="16384" width="10.7109375" style="95"/>
  </cols>
  <sheetData>
    <row r="1" spans="1:29" s="157" customFormat="1" ht="15.75" customHeight="1" x14ac:dyDescent="0.2">
      <c r="A1" s="155" t="s">
        <v>1664</v>
      </c>
      <c r="B1" s="113"/>
      <c r="C1" s="113"/>
      <c r="D1" s="113"/>
      <c r="E1" s="113"/>
      <c r="F1" s="113"/>
      <c r="G1" s="113"/>
      <c r="I1" s="209" t="s">
        <v>226</v>
      </c>
      <c r="J1" s="209"/>
      <c r="K1" s="210" t="s">
        <v>221</v>
      </c>
      <c r="L1" s="210"/>
      <c r="M1" s="211" t="s">
        <v>222</v>
      </c>
      <c r="N1" s="211"/>
      <c r="O1" s="113"/>
      <c r="P1" s="113"/>
      <c r="Q1" s="113"/>
      <c r="R1" s="113"/>
      <c r="S1" s="156"/>
    </row>
    <row r="2" spans="1:29" s="157" customFormat="1" ht="17.45" customHeight="1" thickBot="1" x14ac:dyDescent="0.25">
      <c r="A2" s="155" t="s">
        <v>1665</v>
      </c>
      <c r="B2" s="113"/>
      <c r="C2" s="113"/>
      <c r="D2" s="113"/>
      <c r="E2" s="113"/>
      <c r="F2" s="113"/>
      <c r="G2" s="113"/>
      <c r="I2" s="209"/>
      <c r="J2" s="209"/>
      <c r="K2" s="210"/>
      <c r="L2" s="210"/>
      <c r="M2" s="211"/>
      <c r="N2" s="211"/>
      <c r="O2" s="113"/>
      <c r="P2" s="113"/>
      <c r="Q2" s="113"/>
      <c r="R2" s="113"/>
      <c r="S2" s="156"/>
    </row>
    <row r="3" spans="1:29" s="96" customFormat="1" ht="23.45" customHeight="1" x14ac:dyDescent="0.2">
      <c r="A3" s="120"/>
      <c r="B3" s="120"/>
      <c r="C3" s="120"/>
      <c r="D3" s="205" t="s">
        <v>232</v>
      </c>
      <c r="E3" s="206"/>
      <c r="F3" s="206"/>
      <c r="G3" s="207"/>
      <c r="H3" s="119"/>
      <c r="I3" s="120"/>
      <c r="J3" s="119"/>
      <c r="K3" s="119"/>
      <c r="L3" s="119"/>
      <c r="M3" s="119"/>
      <c r="N3" s="119"/>
      <c r="O3" s="119"/>
      <c r="P3" s="119"/>
      <c r="Q3" s="119"/>
      <c r="R3" s="119"/>
      <c r="S3" s="120"/>
      <c r="T3" s="208"/>
      <c r="U3" s="208"/>
      <c r="V3" s="208"/>
      <c r="W3" s="119"/>
      <c r="X3" s="119"/>
      <c r="Y3" s="119"/>
      <c r="Z3" s="119"/>
      <c r="AA3" s="119"/>
      <c r="AB3" s="153"/>
    </row>
    <row r="4" spans="1:29" s="114" customFormat="1" ht="76.900000000000006" customHeight="1" x14ac:dyDescent="0.2">
      <c r="A4" s="124" t="s">
        <v>134</v>
      </c>
      <c r="B4" s="131" t="s">
        <v>3</v>
      </c>
      <c r="C4" s="131" t="s">
        <v>4</v>
      </c>
      <c r="D4" s="124" t="s">
        <v>5</v>
      </c>
      <c r="E4" s="124" t="s">
        <v>6</v>
      </c>
      <c r="F4" s="124" t="s">
        <v>197</v>
      </c>
      <c r="G4" s="124" t="s">
        <v>8</v>
      </c>
      <c r="H4" s="132" t="s">
        <v>9</v>
      </c>
      <c r="I4" s="133" t="s">
        <v>11</v>
      </c>
      <c r="J4" s="132" t="s">
        <v>13</v>
      </c>
      <c r="K4" s="124" t="s">
        <v>14</v>
      </c>
      <c r="L4" s="124" t="s">
        <v>16</v>
      </c>
      <c r="M4" s="132" t="s">
        <v>18</v>
      </c>
      <c r="N4" s="132" t="s">
        <v>46</v>
      </c>
      <c r="O4" s="124" t="s">
        <v>19</v>
      </c>
      <c r="P4" s="124" t="s">
        <v>47</v>
      </c>
      <c r="Q4" s="124" t="s">
        <v>20</v>
      </c>
      <c r="R4" s="124" t="s">
        <v>48</v>
      </c>
      <c r="S4" s="133" t="s">
        <v>22</v>
      </c>
      <c r="T4" s="124" t="s">
        <v>43</v>
      </c>
      <c r="U4" s="124" t="s">
        <v>23</v>
      </c>
      <c r="V4" s="118" t="s">
        <v>28</v>
      </c>
      <c r="W4" s="125" t="s">
        <v>44</v>
      </c>
      <c r="X4" s="118" t="s">
        <v>24</v>
      </c>
      <c r="Y4" s="129" t="s">
        <v>215</v>
      </c>
      <c r="Z4" s="125" t="s">
        <v>216</v>
      </c>
      <c r="AA4" s="118" t="s">
        <v>29</v>
      </c>
      <c r="AB4" s="152" t="s">
        <v>27</v>
      </c>
      <c r="AC4" s="126"/>
    </row>
    <row r="5" spans="1:29" s="134" customFormat="1" ht="13.5" customHeight="1" x14ac:dyDescent="0.2">
      <c r="A5" s="159">
        <v>42485</v>
      </c>
      <c r="B5" s="159"/>
      <c r="C5" t="s">
        <v>243</v>
      </c>
      <c r="D5" t="s">
        <v>244</v>
      </c>
      <c r="E5" t="s">
        <v>245</v>
      </c>
      <c r="F5"/>
      <c r="G5" t="s">
        <v>246</v>
      </c>
      <c r="H5" t="s">
        <v>247</v>
      </c>
      <c r="I5" s="159">
        <v>42503</v>
      </c>
      <c r="J5" t="s">
        <v>30</v>
      </c>
      <c r="K5" t="s">
        <v>30</v>
      </c>
      <c r="L5"/>
      <c r="M5" t="s">
        <v>248</v>
      </c>
      <c r="N5" t="s">
        <v>249</v>
      </c>
      <c r="O5" t="s">
        <v>32</v>
      </c>
      <c r="P5" t="s">
        <v>250</v>
      </c>
      <c r="Q5"/>
      <c r="R5" s="160"/>
      <c r="S5" s="159">
        <v>43031</v>
      </c>
      <c r="T5" s="161">
        <v>447</v>
      </c>
      <c r="U5" s="161" t="s">
        <v>38</v>
      </c>
      <c r="V5" s="162">
        <v>536.4</v>
      </c>
      <c r="W5" s="161">
        <v>0</v>
      </c>
      <c r="X5" s="122" t="s">
        <v>158</v>
      </c>
      <c r="Y5"/>
      <c r="Z5" s="162">
        <v>536.4</v>
      </c>
      <c r="AA5" t="s">
        <v>41</v>
      </c>
      <c r="AB5" s="161"/>
      <c r="AC5"/>
    </row>
    <row r="6" spans="1:29" s="134" customFormat="1" ht="12.75" x14ac:dyDescent="0.2">
      <c r="A6" s="159">
        <v>43017</v>
      </c>
      <c r="B6" s="159"/>
      <c r="C6" t="s">
        <v>251</v>
      </c>
      <c r="D6" t="s">
        <v>252</v>
      </c>
      <c r="E6" t="s">
        <v>253</v>
      </c>
      <c r="F6"/>
      <c r="G6" t="s">
        <v>254</v>
      </c>
      <c r="H6" t="s">
        <v>255</v>
      </c>
      <c r="I6" s="159">
        <v>43076</v>
      </c>
      <c r="J6" t="s">
        <v>30</v>
      </c>
      <c r="K6" t="s">
        <v>160</v>
      </c>
      <c r="L6" t="s">
        <v>160</v>
      </c>
      <c r="M6" t="s">
        <v>210</v>
      </c>
      <c r="N6" t="s">
        <v>256</v>
      </c>
      <c r="O6" t="s">
        <v>257</v>
      </c>
      <c r="P6" t="s">
        <v>258</v>
      </c>
      <c r="Q6" t="s">
        <v>259</v>
      </c>
      <c r="R6" t="s">
        <v>260</v>
      </c>
      <c r="S6" s="159">
        <v>43077</v>
      </c>
      <c r="T6" s="161">
        <v>1495</v>
      </c>
      <c r="U6" s="161" t="s">
        <v>261</v>
      </c>
      <c r="V6" s="161">
        <v>1343.32</v>
      </c>
      <c r="W6" s="161">
        <v>0</v>
      </c>
      <c r="X6" s="122" t="s">
        <v>35</v>
      </c>
      <c r="Y6"/>
      <c r="Z6" s="161">
        <v>1343.32</v>
      </c>
      <c r="AA6" t="s">
        <v>41</v>
      </c>
      <c r="AB6" s="162" t="s">
        <v>1666</v>
      </c>
      <c r="AC6"/>
    </row>
    <row r="7" spans="1:29" s="134" customFormat="1" ht="15.75" customHeight="1" x14ac:dyDescent="0.2">
      <c r="A7" s="159">
        <v>42691</v>
      </c>
      <c r="B7" s="159"/>
      <c r="C7" t="s">
        <v>262</v>
      </c>
      <c r="D7" t="s">
        <v>263</v>
      </c>
      <c r="E7" t="s">
        <v>264</v>
      </c>
      <c r="F7"/>
      <c r="G7" t="s">
        <v>246</v>
      </c>
      <c r="H7" t="s">
        <v>265</v>
      </c>
      <c r="I7" s="159">
        <v>42758</v>
      </c>
      <c r="J7" t="s">
        <v>30</v>
      </c>
      <c r="K7" t="s">
        <v>30</v>
      </c>
      <c r="L7"/>
      <c r="M7" t="s">
        <v>181</v>
      </c>
      <c r="N7" t="s">
        <v>266</v>
      </c>
      <c r="O7" t="s">
        <v>181</v>
      </c>
      <c r="P7" t="s">
        <v>267</v>
      </c>
      <c r="Q7"/>
      <c r="R7"/>
      <c r="S7" s="159">
        <v>42908</v>
      </c>
      <c r="T7" s="161">
        <v>1000</v>
      </c>
      <c r="U7" t="s">
        <v>261</v>
      </c>
      <c r="V7" s="161">
        <v>934.65</v>
      </c>
      <c r="W7" s="161">
        <v>934.65</v>
      </c>
      <c r="X7" s="122" t="s">
        <v>149</v>
      </c>
      <c r="Y7"/>
      <c r="Z7" s="161">
        <v>934.65</v>
      </c>
      <c r="AA7" t="s">
        <v>268</v>
      </c>
      <c r="AB7" s="176" t="s">
        <v>1671</v>
      </c>
      <c r="AC7"/>
    </row>
    <row r="8" spans="1:29" s="134" customFormat="1" ht="15.75" customHeight="1" x14ac:dyDescent="0.2">
      <c r="A8" s="159" t="s">
        <v>269</v>
      </c>
      <c r="B8" s="159"/>
      <c r="C8" t="s">
        <v>270</v>
      </c>
      <c r="D8" t="s">
        <v>271</v>
      </c>
      <c r="E8" t="s">
        <v>272</v>
      </c>
      <c r="F8"/>
      <c r="G8" t="s">
        <v>246</v>
      </c>
      <c r="H8" t="s">
        <v>273</v>
      </c>
      <c r="I8" s="159">
        <v>42730</v>
      </c>
      <c r="J8" t="s">
        <v>30</v>
      </c>
      <c r="K8"/>
      <c r="L8"/>
      <c r="M8" t="s">
        <v>32</v>
      </c>
      <c r="N8" t="s">
        <v>274</v>
      </c>
      <c r="O8"/>
      <c r="P8"/>
      <c r="Q8"/>
      <c r="R8"/>
      <c r="S8" t="s">
        <v>275</v>
      </c>
      <c r="T8">
        <v>700</v>
      </c>
      <c r="U8" t="s">
        <v>38</v>
      </c>
      <c r="V8" s="161">
        <v>840</v>
      </c>
      <c r="W8" s="161">
        <v>0</v>
      </c>
      <c r="X8" s="122" t="s">
        <v>35</v>
      </c>
      <c r="Y8"/>
      <c r="Z8" s="161">
        <v>840</v>
      </c>
      <c r="AA8" t="s">
        <v>41</v>
      </c>
      <c r="AB8" s="163" t="s">
        <v>1667</v>
      </c>
      <c r="AC8"/>
    </row>
    <row r="9" spans="1:29" s="121" customFormat="1" ht="15.75" customHeight="1" x14ac:dyDescent="0.2">
      <c r="A9" s="159">
        <v>42881</v>
      </c>
      <c r="B9" s="159"/>
      <c r="C9" t="s">
        <v>276</v>
      </c>
      <c r="D9" t="s">
        <v>277</v>
      </c>
      <c r="E9" t="s">
        <v>278</v>
      </c>
      <c r="F9"/>
      <c r="G9" t="s">
        <v>254</v>
      </c>
      <c r="H9" t="s">
        <v>279</v>
      </c>
      <c r="I9" s="159">
        <v>42936</v>
      </c>
      <c r="J9" t="s">
        <v>30</v>
      </c>
      <c r="K9"/>
      <c r="L9"/>
      <c r="M9" t="s">
        <v>186</v>
      </c>
      <c r="N9" t="s">
        <v>280</v>
      </c>
      <c r="O9"/>
      <c r="P9"/>
      <c r="Q9"/>
      <c r="R9"/>
      <c r="S9" s="159">
        <v>42963</v>
      </c>
      <c r="T9" s="161">
        <v>1300</v>
      </c>
      <c r="U9" t="s">
        <v>38</v>
      </c>
      <c r="V9" s="161">
        <v>1560</v>
      </c>
      <c r="W9" s="161">
        <v>0</v>
      </c>
      <c r="X9" s="122" t="s">
        <v>35</v>
      </c>
      <c r="Y9"/>
      <c r="Z9" s="161">
        <v>1560</v>
      </c>
      <c r="AA9" t="s">
        <v>41</v>
      </c>
      <c r="AB9" s="161"/>
      <c r="AC9"/>
    </row>
    <row r="10" spans="1:29" s="121" customFormat="1" ht="15.75" customHeight="1" x14ac:dyDescent="0.2">
      <c r="A10" s="159">
        <v>42858</v>
      </c>
      <c r="B10" s="159"/>
      <c r="C10" t="s">
        <v>281</v>
      </c>
      <c r="D10" t="s">
        <v>282</v>
      </c>
      <c r="E10" t="s">
        <v>283</v>
      </c>
      <c r="F10"/>
      <c r="G10" t="s">
        <v>246</v>
      </c>
      <c r="H10" t="s">
        <v>284</v>
      </c>
      <c r="I10" s="159">
        <v>42913</v>
      </c>
      <c r="J10" t="s">
        <v>30</v>
      </c>
      <c r="K10"/>
      <c r="L10"/>
      <c r="M10" t="s">
        <v>181</v>
      </c>
      <c r="N10" t="s">
        <v>285</v>
      </c>
      <c r="O10"/>
      <c r="P10"/>
      <c r="Q10"/>
      <c r="R10"/>
      <c r="S10" s="159">
        <v>42888</v>
      </c>
      <c r="T10" s="161">
        <v>966.67</v>
      </c>
      <c r="U10" t="s">
        <v>261</v>
      </c>
      <c r="V10" s="161">
        <v>897.42</v>
      </c>
      <c r="W10" s="161">
        <v>0</v>
      </c>
      <c r="X10" s="122" t="s">
        <v>35</v>
      </c>
      <c r="Y10"/>
      <c r="Z10" s="161">
        <v>897.42</v>
      </c>
      <c r="AA10" t="s">
        <v>41</v>
      </c>
      <c r="AB10" s="161" t="s">
        <v>1666</v>
      </c>
      <c r="AC10" s="161"/>
    </row>
    <row r="11" spans="1:29" s="121" customFormat="1" ht="15.75" customHeight="1" x14ac:dyDescent="0.2">
      <c r="A11" s="159">
        <v>43208</v>
      </c>
      <c r="B11" s="159"/>
      <c r="C11" t="s">
        <v>286</v>
      </c>
      <c r="D11" t="s">
        <v>287</v>
      </c>
      <c r="E11" t="s">
        <v>288</v>
      </c>
      <c r="F11"/>
      <c r="G11" t="s">
        <v>246</v>
      </c>
      <c r="H11" t="s">
        <v>289</v>
      </c>
      <c r="I11" s="159">
        <v>42881</v>
      </c>
      <c r="J11" t="s">
        <v>30</v>
      </c>
      <c r="K11" t="s">
        <v>30</v>
      </c>
      <c r="L11" t="s">
        <v>160</v>
      </c>
      <c r="M11" t="s">
        <v>190</v>
      </c>
      <c r="N11" t="s">
        <v>290</v>
      </c>
      <c r="O11" t="s">
        <v>190</v>
      </c>
      <c r="P11" t="s">
        <v>291</v>
      </c>
      <c r="Q11" t="s">
        <v>160</v>
      </c>
      <c r="R11" t="s">
        <v>292</v>
      </c>
      <c r="S11" s="159">
        <v>42866</v>
      </c>
      <c r="T11" s="161">
        <v>1950</v>
      </c>
      <c r="U11" t="s">
        <v>34</v>
      </c>
      <c r="V11" s="161">
        <v>1859.95</v>
      </c>
      <c r="W11" s="161">
        <v>616.87</v>
      </c>
      <c r="X11" s="122" t="s">
        <v>35</v>
      </c>
      <c r="Y11"/>
      <c r="Z11" s="161">
        <v>1859.95</v>
      </c>
      <c r="AA11" t="s">
        <v>41</v>
      </c>
      <c r="AB11" s="161"/>
      <c r="AC11"/>
    </row>
    <row r="12" spans="1:29" s="121" customFormat="1" ht="15.75" customHeight="1" x14ac:dyDescent="0.2">
      <c r="A12" s="159">
        <v>42843</v>
      </c>
      <c r="B12" s="159"/>
      <c r="C12" t="s">
        <v>293</v>
      </c>
      <c r="D12" t="s">
        <v>287</v>
      </c>
      <c r="E12" t="s">
        <v>288</v>
      </c>
      <c r="F12"/>
      <c r="G12" t="s">
        <v>246</v>
      </c>
      <c r="H12" t="s">
        <v>289</v>
      </c>
      <c r="I12" s="159">
        <v>42881</v>
      </c>
      <c r="J12" t="s">
        <v>30</v>
      </c>
      <c r="K12" t="s">
        <v>30</v>
      </c>
      <c r="L12" t="s">
        <v>160</v>
      </c>
      <c r="M12" t="s">
        <v>190</v>
      </c>
      <c r="N12" t="s">
        <v>290</v>
      </c>
      <c r="O12" t="s">
        <v>190</v>
      </c>
      <c r="P12" t="s">
        <v>291</v>
      </c>
      <c r="Q12" t="s">
        <v>160</v>
      </c>
      <c r="R12" t="s">
        <v>292</v>
      </c>
      <c r="S12" s="159">
        <v>42908</v>
      </c>
      <c r="T12" s="161">
        <v>660</v>
      </c>
      <c r="U12" t="s">
        <v>34</v>
      </c>
      <c r="V12" s="161">
        <v>616.87</v>
      </c>
      <c r="W12" s="161">
        <v>0</v>
      </c>
      <c r="X12" s="122" t="s">
        <v>35</v>
      </c>
      <c r="Y12"/>
      <c r="Z12" s="161">
        <v>616.87</v>
      </c>
      <c r="AA12" t="s">
        <v>41</v>
      </c>
      <c r="AB12" s="161"/>
      <c r="AC12"/>
    </row>
    <row r="13" spans="1:29" s="121" customFormat="1" ht="15.75" customHeight="1" x14ac:dyDescent="0.2">
      <c r="A13" s="159">
        <v>42689</v>
      </c>
      <c r="B13" s="159"/>
      <c r="C13" t="s">
        <v>295</v>
      </c>
      <c r="D13" t="s">
        <v>296</v>
      </c>
      <c r="E13" t="s">
        <v>297</v>
      </c>
      <c r="F13"/>
      <c r="G13" t="s">
        <v>246</v>
      </c>
      <c r="H13" t="s">
        <v>298</v>
      </c>
      <c r="I13" s="159">
        <v>42731</v>
      </c>
      <c r="J13" t="s">
        <v>30</v>
      </c>
      <c r="K13"/>
      <c r="L13"/>
      <c r="M13" t="s">
        <v>32</v>
      </c>
      <c r="N13" t="s">
        <v>299</v>
      </c>
      <c r="O13"/>
      <c r="P13"/>
      <c r="Q13"/>
      <c r="R13"/>
      <c r="S13" s="159">
        <v>42865</v>
      </c>
      <c r="T13" s="161">
        <v>2507.59</v>
      </c>
      <c r="U13" t="s">
        <v>34</v>
      </c>
      <c r="V13" s="161">
        <v>2598.7399999999998</v>
      </c>
      <c r="W13" s="161">
        <v>0</v>
      </c>
      <c r="X13" s="122" t="s">
        <v>35</v>
      </c>
      <c r="Y13"/>
      <c r="Z13" s="161">
        <v>2598.7399999999998</v>
      </c>
      <c r="AA13" t="s">
        <v>41</v>
      </c>
      <c r="AB13" s="161"/>
      <c r="AC13"/>
    </row>
    <row r="14" spans="1:29" s="121" customFormat="1" ht="15.75" customHeight="1" x14ac:dyDescent="0.2">
      <c r="A14" s="159">
        <v>42752</v>
      </c>
      <c r="B14" s="159"/>
      <c r="C14" t="s">
        <v>300</v>
      </c>
      <c r="D14" t="s">
        <v>263</v>
      </c>
      <c r="E14" t="s">
        <v>301</v>
      </c>
      <c r="F14"/>
      <c r="G14" t="s">
        <v>246</v>
      </c>
      <c r="H14" t="s">
        <v>302</v>
      </c>
      <c r="I14" s="159">
        <v>42843</v>
      </c>
      <c r="J14" t="s">
        <v>30</v>
      </c>
      <c r="K14"/>
      <c r="L14"/>
      <c r="M14" t="s">
        <v>188</v>
      </c>
      <c r="N14" t="s">
        <v>303</v>
      </c>
      <c r="O14"/>
      <c r="P14"/>
      <c r="Q14"/>
      <c r="R14"/>
      <c r="S14" s="159">
        <v>43061</v>
      </c>
      <c r="T14" s="161">
        <v>2000</v>
      </c>
      <c r="U14" t="s">
        <v>38</v>
      </c>
      <c r="V14" s="161">
        <v>2400</v>
      </c>
      <c r="W14" s="161">
        <v>0</v>
      </c>
      <c r="X14" s="122" t="s">
        <v>149</v>
      </c>
      <c r="Y14"/>
      <c r="Z14" s="161">
        <v>2400</v>
      </c>
      <c r="AA14" t="s">
        <v>304</v>
      </c>
      <c r="AB14" s="161"/>
      <c r="AC14"/>
    </row>
    <row r="15" spans="1:29" s="121" customFormat="1" ht="15.75" customHeight="1" x14ac:dyDescent="0.2">
      <c r="A15" s="159" t="s">
        <v>305</v>
      </c>
      <c r="B15" s="159"/>
      <c r="C15" s="159" t="s">
        <v>306</v>
      </c>
      <c r="D15" s="159" t="s">
        <v>307</v>
      </c>
      <c r="E15" s="159" t="s">
        <v>308</v>
      </c>
      <c r="F15" s="159"/>
      <c r="G15" s="159" t="s">
        <v>246</v>
      </c>
      <c r="H15" s="159" t="s">
        <v>309</v>
      </c>
      <c r="I15" s="159" t="s">
        <v>305</v>
      </c>
      <c r="J15" t="s">
        <v>30</v>
      </c>
      <c r="K15"/>
      <c r="L15"/>
      <c r="M15" t="s">
        <v>32</v>
      </c>
      <c r="N15" t="s">
        <v>310</v>
      </c>
      <c r="O15"/>
      <c r="P15"/>
      <c r="Q15"/>
      <c r="R15"/>
      <c r="S15" s="159">
        <v>42893</v>
      </c>
      <c r="T15">
        <v>1275</v>
      </c>
      <c r="U15" t="s">
        <v>38</v>
      </c>
      <c r="V15">
        <v>1530</v>
      </c>
      <c r="W15">
        <v>0</v>
      </c>
      <c r="X15" s="122" t="s">
        <v>152</v>
      </c>
      <c r="Y15"/>
      <c r="Z15">
        <v>1530</v>
      </c>
      <c r="AA15" t="s">
        <v>41</v>
      </c>
      <c r="AB15"/>
      <c r="AC15"/>
    </row>
    <row r="16" spans="1:29" s="121" customFormat="1" ht="15.75" customHeight="1" x14ac:dyDescent="0.2">
      <c r="A16" s="159">
        <v>43116</v>
      </c>
      <c r="B16" s="159"/>
      <c r="C16" t="s">
        <v>312</v>
      </c>
      <c r="D16" t="s">
        <v>313</v>
      </c>
      <c r="E16" t="s">
        <v>314</v>
      </c>
      <c r="F16"/>
      <c r="G16" t="s">
        <v>246</v>
      </c>
      <c r="H16" t="s">
        <v>315</v>
      </c>
      <c r="I16" s="159">
        <v>42811</v>
      </c>
      <c r="J16" t="s">
        <v>30</v>
      </c>
      <c r="K16"/>
      <c r="L16"/>
      <c r="M16" t="s">
        <v>32</v>
      </c>
      <c r="N16" t="s">
        <v>316</v>
      </c>
      <c r="O16"/>
      <c r="P16"/>
      <c r="Q16"/>
      <c r="R16"/>
      <c r="S16" s="159">
        <v>42880</v>
      </c>
      <c r="T16" s="161">
        <v>2175</v>
      </c>
      <c r="U16" s="161" t="s">
        <v>261</v>
      </c>
      <c r="V16" s="161">
        <v>2101.96</v>
      </c>
      <c r="W16" s="161">
        <v>0</v>
      </c>
      <c r="X16" s="122" t="s">
        <v>35</v>
      </c>
      <c r="Y16"/>
      <c r="Z16" s="161">
        <v>2101.96</v>
      </c>
      <c r="AA16" t="s">
        <v>41</v>
      </c>
      <c r="AB16" s="161"/>
      <c r="AC16"/>
    </row>
    <row r="17" spans="1:29" s="121" customFormat="1" ht="15.75" customHeight="1" x14ac:dyDescent="0.2">
      <c r="A17" s="159">
        <v>42732</v>
      </c>
      <c r="B17"/>
      <c r="C17" t="s">
        <v>317</v>
      </c>
      <c r="D17" t="s">
        <v>296</v>
      </c>
      <c r="E17" t="s">
        <v>318</v>
      </c>
      <c r="F17"/>
      <c r="G17" t="s">
        <v>246</v>
      </c>
      <c r="H17" t="s">
        <v>319</v>
      </c>
      <c r="I17" s="159">
        <v>42738</v>
      </c>
      <c r="J17" t="s">
        <v>30</v>
      </c>
      <c r="K17"/>
      <c r="L17"/>
      <c r="M17" t="s">
        <v>190</v>
      </c>
      <c r="N17" t="s">
        <v>320</v>
      </c>
      <c r="O17"/>
      <c r="P17"/>
      <c r="Q17"/>
      <c r="R17"/>
      <c r="S17" s="159">
        <v>42865</v>
      </c>
      <c r="T17" s="161">
        <v>708</v>
      </c>
      <c r="U17" s="161" t="s">
        <v>34</v>
      </c>
      <c r="V17" s="161">
        <v>600.36</v>
      </c>
      <c r="W17" s="161">
        <v>600.36</v>
      </c>
      <c r="X17" s="122" t="s">
        <v>35</v>
      </c>
      <c r="Y17"/>
      <c r="Z17" s="161">
        <v>600.36</v>
      </c>
      <c r="AA17" t="s">
        <v>41</v>
      </c>
      <c r="AB17"/>
      <c r="AC17"/>
    </row>
    <row r="18" spans="1:29" s="121" customFormat="1" ht="15.75" customHeight="1" x14ac:dyDescent="0.2">
      <c r="A18" s="159">
        <v>42747</v>
      </c>
      <c r="B18" s="159"/>
      <c r="C18" s="163" t="s">
        <v>321</v>
      </c>
      <c r="D18" t="s">
        <v>287</v>
      </c>
      <c r="E18" t="s">
        <v>322</v>
      </c>
      <c r="F18"/>
      <c r="G18" t="s">
        <v>246</v>
      </c>
      <c r="H18" t="s">
        <v>323</v>
      </c>
      <c r="I18" s="159">
        <v>42766</v>
      </c>
      <c r="J18" t="s">
        <v>30</v>
      </c>
      <c r="K18"/>
      <c r="L18"/>
      <c r="M18" t="s">
        <v>190</v>
      </c>
      <c r="N18" t="s">
        <v>324</v>
      </c>
      <c r="O18"/>
      <c r="P18"/>
      <c r="Q18"/>
      <c r="R18"/>
      <c r="S18" s="159">
        <v>43044</v>
      </c>
      <c r="T18" s="161">
        <v>1950</v>
      </c>
      <c r="U18" s="161" t="s">
        <v>261</v>
      </c>
      <c r="V18" s="161">
        <v>1896.73</v>
      </c>
      <c r="W18" s="161">
        <v>0</v>
      </c>
      <c r="X18" s="122" t="s">
        <v>35</v>
      </c>
      <c r="Y18"/>
      <c r="Z18" s="161">
        <v>1896.73</v>
      </c>
      <c r="AA18" t="s">
        <v>41</v>
      </c>
      <c r="AB18" s="161"/>
      <c r="AC18"/>
    </row>
    <row r="19" spans="1:29" s="121" customFormat="1" ht="15.75" customHeight="1" x14ac:dyDescent="0.2">
      <c r="A19" s="159">
        <v>42772</v>
      </c>
      <c r="B19" s="159"/>
      <c r="C19" t="s">
        <v>325</v>
      </c>
      <c r="D19" t="s">
        <v>326</v>
      </c>
      <c r="E19" t="s">
        <v>327</v>
      </c>
      <c r="F19"/>
      <c r="G19" t="s">
        <v>254</v>
      </c>
      <c r="H19" t="s">
        <v>328</v>
      </c>
      <c r="I19" s="159">
        <v>42829</v>
      </c>
      <c r="J19" t="s">
        <v>30</v>
      </c>
      <c r="K19"/>
      <c r="L19"/>
      <c r="M19" t="s">
        <v>32</v>
      </c>
      <c r="N19" t="s">
        <v>329</v>
      </c>
      <c r="O19"/>
      <c r="P19"/>
      <c r="Q19"/>
      <c r="R19"/>
      <c r="S19" s="159">
        <v>42893</v>
      </c>
      <c r="T19" s="161">
        <v>3150</v>
      </c>
      <c r="U19" s="161" t="s">
        <v>38</v>
      </c>
      <c r="V19" s="161">
        <v>3780</v>
      </c>
      <c r="W19" s="161">
        <v>0</v>
      </c>
      <c r="X19" s="122" t="s">
        <v>35</v>
      </c>
      <c r="Y19"/>
      <c r="Z19" s="161">
        <v>3780</v>
      </c>
      <c r="AA19" t="s">
        <v>41</v>
      </c>
      <c r="AB19" s="161"/>
      <c r="AC19"/>
    </row>
    <row r="20" spans="1:29" s="121" customFormat="1" ht="15.75" customHeight="1" x14ac:dyDescent="0.2">
      <c r="A20" s="159">
        <v>42899</v>
      </c>
      <c r="B20" s="159"/>
      <c r="C20" t="s">
        <v>330</v>
      </c>
      <c r="D20" t="s">
        <v>263</v>
      </c>
      <c r="E20" t="s">
        <v>331</v>
      </c>
      <c r="F20"/>
      <c r="G20" t="s">
        <v>246</v>
      </c>
      <c r="H20" t="s">
        <v>332</v>
      </c>
      <c r="I20" s="159">
        <v>42902</v>
      </c>
      <c r="J20" t="s">
        <v>30</v>
      </c>
      <c r="K20" t="s">
        <v>30</v>
      </c>
      <c r="L20"/>
      <c r="M20" t="s">
        <v>181</v>
      </c>
      <c r="N20" t="s">
        <v>333</v>
      </c>
      <c r="O20" t="s">
        <v>32</v>
      </c>
      <c r="P20" t="s">
        <v>334</v>
      </c>
      <c r="Q20"/>
      <c r="R20"/>
      <c r="S20" s="159">
        <v>43004</v>
      </c>
      <c r="T20" s="161">
        <v>1000</v>
      </c>
      <c r="U20" s="161" t="s">
        <v>261</v>
      </c>
      <c r="V20" s="161">
        <v>918.77</v>
      </c>
      <c r="W20" s="161">
        <v>0</v>
      </c>
      <c r="X20" s="122" t="s">
        <v>149</v>
      </c>
      <c r="Y20"/>
      <c r="Z20" s="161">
        <v>918.77</v>
      </c>
      <c r="AA20" s="163" t="s">
        <v>41</v>
      </c>
      <c r="AB20" s="161" t="s">
        <v>1666</v>
      </c>
      <c r="AC20"/>
    </row>
    <row r="21" spans="1:29" s="121" customFormat="1" ht="12.6" customHeight="1" x14ac:dyDescent="0.2">
      <c r="A21" s="159">
        <v>42768</v>
      </c>
      <c r="B21"/>
      <c r="C21" t="s">
        <v>336</v>
      </c>
      <c r="D21" t="s">
        <v>337</v>
      </c>
      <c r="E21" t="s">
        <v>338</v>
      </c>
      <c r="F21"/>
      <c r="G21" t="s">
        <v>246</v>
      </c>
      <c r="H21" s="163" t="s">
        <v>339</v>
      </c>
      <c r="I21" s="159">
        <v>42768</v>
      </c>
      <c r="J21" t="s">
        <v>30</v>
      </c>
      <c r="K21" t="s">
        <v>30</v>
      </c>
      <c r="L21" t="s">
        <v>30</v>
      </c>
      <c r="M21" t="s">
        <v>190</v>
      </c>
      <c r="N21" t="s">
        <v>340</v>
      </c>
      <c r="O21" t="s">
        <v>190</v>
      </c>
      <c r="P21" t="s">
        <v>341</v>
      </c>
      <c r="Q21" t="s">
        <v>190</v>
      </c>
      <c r="R21" t="s">
        <v>342</v>
      </c>
      <c r="S21" s="159">
        <v>42858</v>
      </c>
      <c r="T21" s="161">
        <v>1360</v>
      </c>
      <c r="U21" s="161" t="s">
        <v>38</v>
      </c>
      <c r="V21" s="161">
        <v>1632</v>
      </c>
      <c r="W21" s="161">
        <v>0</v>
      </c>
      <c r="X21" s="122" t="s">
        <v>148</v>
      </c>
      <c r="Y21"/>
      <c r="Z21" s="161">
        <v>1632</v>
      </c>
      <c r="AA21" t="s">
        <v>41</v>
      </c>
      <c r="AB21"/>
      <c r="AC21"/>
    </row>
    <row r="22" spans="1:29" s="104" customFormat="1" ht="15.75" customHeight="1" x14ac:dyDescent="0.2">
      <c r="A22" s="159">
        <v>42768</v>
      </c>
      <c r="B22"/>
      <c r="C22" t="s">
        <v>343</v>
      </c>
      <c r="D22" t="s">
        <v>344</v>
      </c>
      <c r="E22" t="s">
        <v>345</v>
      </c>
      <c r="F22"/>
      <c r="G22" t="s">
        <v>254</v>
      </c>
      <c r="H22" t="s">
        <v>346</v>
      </c>
      <c r="I22" s="159">
        <v>42768</v>
      </c>
      <c r="J22" t="s">
        <v>30</v>
      </c>
      <c r="K22"/>
      <c r="L22"/>
      <c r="M22" t="s">
        <v>32</v>
      </c>
      <c r="N22" t="s">
        <v>347</v>
      </c>
      <c r="O22"/>
      <c r="P22"/>
      <c r="Q22"/>
      <c r="R22"/>
      <c r="S22" s="159">
        <v>42832</v>
      </c>
      <c r="T22" s="161">
        <v>300</v>
      </c>
      <c r="U22" s="161" t="s">
        <v>348</v>
      </c>
      <c r="V22">
        <v>296.52999999999997</v>
      </c>
      <c r="W22" s="161">
        <v>49.42</v>
      </c>
      <c r="X22" s="122" t="s">
        <v>35</v>
      </c>
      <c r="Y22"/>
      <c r="Z22" s="161">
        <v>296.54000000000002</v>
      </c>
      <c r="AA22" t="s">
        <v>41</v>
      </c>
      <c r="AB22" t="s">
        <v>1666</v>
      </c>
      <c r="AC22"/>
    </row>
    <row r="23" spans="1:29" ht="15.75" customHeight="1" x14ac:dyDescent="0.2">
      <c r="A23" s="159">
        <v>42774</v>
      </c>
      <c r="B23"/>
      <c r="C23" t="s">
        <v>349</v>
      </c>
      <c r="D23" t="s">
        <v>296</v>
      </c>
      <c r="E23" t="s">
        <v>350</v>
      </c>
      <c r="F23"/>
      <c r="G23" t="s">
        <v>246</v>
      </c>
      <c r="H23" t="s">
        <v>351</v>
      </c>
      <c r="I23" s="159">
        <v>42781</v>
      </c>
      <c r="J23" t="s">
        <v>30</v>
      </c>
      <c r="K23" t="s">
        <v>160</v>
      </c>
      <c r="L23" t="s">
        <v>37</v>
      </c>
      <c r="M23" t="s">
        <v>32</v>
      </c>
      <c r="N23" t="s">
        <v>352</v>
      </c>
      <c r="O23" t="s">
        <v>160</v>
      </c>
      <c r="P23"/>
      <c r="Q23" t="s">
        <v>160</v>
      </c>
      <c r="R23"/>
      <c r="S23" s="159">
        <v>42830</v>
      </c>
      <c r="T23" s="161">
        <v>2065</v>
      </c>
      <c r="U23" t="s">
        <v>34</v>
      </c>
      <c r="V23" s="161">
        <v>2103.39</v>
      </c>
      <c r="W23" s="161">
        <v>2103.39</v>
      </c>
      <c r="X23" s="122" t="s">
        <v>35</v>
      </c>
      <c r="Y23"/>
      <c r="Z23" s="161">
        <v>2103.39</v>
      </c>
      <c r="AA23" t="s">
        <v>41</v>
      </c>
      <c r="AB23"/>
      <c r="AC23"/>
    </row>
    <row r="24" spans="1:29" ht="15.75" customHeight="1" x14ac:dyDescent="0.2">
      <c r="A24" s="159">
        <v>42769</v>
      </c>
      <c r="B24" s="159"/>
      <c r="C24" t="s">
        <v>353</v>
      </c>
      <c r="D24" t="s">
        <v>263</v>
      </c>
      <c r="E24" t="s">
        <v>354</v>
      </c>
      <c r="F24"/>
      <c r="G24" t="s">
        <v>246</v>
      </c>
      <c r="H24" t="s">
        <v>355</v>
      </c>
      <c r="I24" s="159">
        <v>42818</v>
      </c>
      <c r="J24" t="s">
        <v>30</v>
      </c>
      <c r="K24" t="s">
        <v>30</v>
      </c>
      <c r="L24"/>
      <c r="M24" t="s">
        <v>32</v>
      </c>
      <c r="N24" t="s">
        <v>356</v>
      </c>
      <c r="O24" t="s">
        <v>32</v>
      </c>
      <c r="P24" t="s">
        <v>357</v>
      </c>
      <c r="Q24"/>
      <c r="R24"/>
      <c r="S24" s="159">
        <v>42926</v>
      </c>
      <c r="T24" s="161">
        <v>1875</v>
      </c>
      <c r="U24" s="161" t="s">
        <v>38</v>
      </c>
      <c r="V24" s="161">
        <v>2250</v>
      </c>
      <c r="W24" s="161">
        <v>0</v>
      </c>
      <c r="X24" s="122" t="s">
        <v>149</v>
      </c>
      <c r="Y24"/>
      <c r="Z24" s="161">
        <v>2250</v>
      </c>
      <c r="AA24" t="s">
        <v>41</v>
      </c>
      <c r="AB24" s="161" t="s">
        <v>358</v>
      </c>
      <c r="AC24"/>
    </row>
    <row r="25" spans="1:29" ht="15.75" customHeight="1" x14ac:dyDescent="0.2">
      <c r="A25" s="159">
        <v>42781</v>
      </c>
      <c r="B25"/>
      <c r="C25" t="s">
        <v>359</v>
      </c>
      <c r="D25" t="s">
        <v>360</v>
      </c>
      <c r="E25" t="s">
        <v>361</v>
      </c>
      <c r="F25"/>
      <c r="G25" t="s">
        <v>246</v>
      </c>
      <c r="H25" t="s">
        <v>362</v>
      </c>
      <c r="I25" s="159">
        <v>42784</v>
      </c>
      <c r="J25" t="s">
        <v>30</v>
      </c>
      <c r="K25" t="s">
        <v>30</v>
      </c>
      <c r="L25"/>
      <c r="M25" t="s">
        <v>32</v>
      </c>
      <c r="N25" t="s">
        <v>363</v>
      </c>
      <c r="O25" t="s">
        <v>32</v>
      </c>
      <c r="P25" t="s">
        <v>364</v>
      </c>
      <c r="Q25"/>
      <c r="R25"/>
      <c r="S25" s="159">
        <v>42866</v>
      </c>
      <c r="T25" s="161">
        <v>1500</v>
      </c>
      <c r="U25" t="s">
        <v>261</v>
      </c>
      <c r="V25" s="161">
        <v>1449.63</v>
      </c>
      <c r="W25" s="161">
        <v>1449.63</v>
      </c>
      <c r="X25" s="122" t="s">
        <v>149</v>
      </c>
      <c r="Y25"/>
      <c r="Z25" s="161">
        <v>1449.63</v>
      </c>
      <c r="AA25" t="s">
        <v>41</v>
      </c>
      <c r="AB25"/>
      <c r="AC25"/>
    </row>
    <row r="26" spans="1:29" ht="15.75" customHeight="1" x14ac:dyDescent="0.2">
      <c r="A26" s="164" t="s">
        <v>365</v>
      </c>
      <c r="B26" s="164"/>
      <c r="C26" t="s">
        <v>366</v>
      </c>
      <c r="D26" t="s">
        <v>367</v>
      </c>
      <c r="E26" t="s">
        <v>368</v>
      </c>
      <c r="F26"/>
      <c r="G26" t="s">
        <v>246</v>
      </c>
      <c r="H26" t="s">
        <v>369</v>
      </c>
      <c r="I26" s="164" t="s">
        <v>370</v>
      </c>
      <c r="J26" t="s">
        <v>30</v>
      </c>
      <c r="K26"/>
      <c r="L26"/>
      <c r="M26" t="s">
        <v>190</v>
      </c>
      <c r="N26" t="s">
        <v>371</v>
      </c>
      <c r="O26"/>
      <c r="P26"/>
      <c r="Q26"/>
      <c r="R26"/>
      <c r="S26" s="159">
        <v>42916</v>
      </c>
      <c r="T26">
        <v>1200</v>
      </c>
      <c r="U26" t="s">
        <v>34</v>
      </c>
      <c r="V26" s="163">
        <v>1629.74</v>
      </c>
      <c r="W26">
        <v>0</v>
      </c>
      <c r="X26" s="122" t="s">
        <v>35</v>
      </c>
      <c r="Y26"/>
      <c r="Z26" s="162">
        <v>1629.74</v>
      </c>
      <c r="AA26" t="s">
        <v>41</v>
      </c>
      <c r="AB26"/>
      <c r="AC26"/>
    </row>
    <row r="27" spans="1:29" ht="15.75" customHeight="1" x14ac:dyDescent="0.2">
      <c r="A27" s="159">
        <v>43109</v>
      </c>
      <c r="B27" s="159"/>
      <c r="C27" t="s">
        <v>372</v>
      </c>
      <c r="D27" t="s">
        <v>373</v>
      </c>
      <c r="E27" t="s">
        <v>374</v>
      </c>
      <c r="F27"/>
      <c r="G27" t="s">
        <v>254</v>
      </c>
      <c r="H27" t="s">
        <v>375</v>
      </c>
      <c r="I27" s="159">
        <v>42790</v>
      </c>
      <c r="J27" t="s">
        <v>30</v>
      </c>
      <c r="K27" t="s">
        <v>30</v>
      </c>
      <c r="L27" t="s">
        <v>30</v>
      </c>
      <c r="M27" t="s">
        <v>32</v>
      </c>
      <c r="N27" t="s">
        <v>376</v>
      </c>
      <c r="O27" t="s">
        <v>32</v>
      </c>
      <c r="P27" t="s">
        <v>377</v>
      </c>
      <c r="Q27" t="s">
        <v>32</v>
      </c>
      <c r="R27" t="s">
        <v>378</v>
      </c>
      <c r="S27" s="159">
        <v>42879</v>
      </c>
      <c r="T27" s="161">
        <v>1980</v>
      </c>
      <c r="U27" t="s">
        <v>34</v>
      </c>
      <c r="V27" s="161">
        <v>2014.75</v>
      </c>
      <c r="W27" s="161">
        <v>0</v>
      </c>
      <c r="X27" s="122" t="s">
        <v>35</v>
      </c>
      <c r="Y27"/>
      <c r="Z27" s="161">
        <v>2014.75</v>
      </c>
      <c r="AA27" t="s">
        <v>41</v>
      </c>
      <c r="AB27" s="161"/>
      <c r="AC27"/>
    </row>
    <row r="28" spans="1:29" ht="15.75" customHeight="1" x14ac:dyDescent="0.2">
      <c r="A28" s="159">
        <v>76025</v>
      </c>
      <c r="B28" s="159"/>
      <c r="C28" t="s">
        <v>379</v>
      </c>
      <c r="D28" t="s">
        <v>360</v>
      </c>
      <c r="E28" t="s">
        <v>264</v>
      </c>
      <c r="F28"/>
      <c r="G28" t="s">
        <v>246</v>
      </c>
      <c r="H28" t="s">
        <v>380</v>
      </c>
      <c r="I28" s="159">
        <v>42805</v>
      </c>
      <c r="J28" t="s">
        <v>30</v>
      </c>
      <c r="K28" t="s">
        <v>30</v>
      </c>
      <c r="L28" t="s">
        <v>30</v>
      </c>
      <c r="M28" t="s">
        <v>32</v>
      </c>
      <c r="N28" t="s">
        <v>381</v>
      </c>
      <c r="O28" t="s">
        <v>181</v>
      </c>
      <c r="P28" t="s">
        <v>267</v>
      </c>
      <c r="Q28" t="s">
        <v>32</v>
      </c>
      <c r="R28" t="s">
        <v>382</v>
      </c>
      <c r="S28" s="159">
        <v>42833</v>
      </c>
      <c r="T28" s="161">
        <v>625</v>
      </c>
      <c r="U28" t="s">
        <v>261</v>
      </c>
      <c r="V28" s="161">
        <v>565.48</v>
      </c>
      <c r="W28">
        <v>565.48</v>
      </c>
      <c r="X28" s="122" t="s">
        <v>149</v>
      </c>
      <c r="Y28"/>
      <c r="Z28" s="161">
        <v>565.48</v>
      </c>
      <c r="AA28" t="s">
        <v>41</v>
      </c>
      <c r="AB28" s="161" t="s">
        <v>1666</v>
      </c>
      <c r="AC28"/>
    </row>
    <row r="29" spans="1:29" ht="15.75" customHeight="1" x14ac:dyDescent="0.2">
      <c r="A29" s="159">
        <v>42783</v>
      </c>
      <c r="B29"/>
      <c r="C29" t="s">
        <v>383</v>
      </c>
      <c r="D29" t="s">
        <v>384</v>
      </c>
      <c r="E29" t="s">
        <v>385</v>
      </c>
      <c r="F29"/>
      <c r="G29" t="s">
        <v>246</v>
      </c>
      <c r="H29" t="s">
        <v>386</v>
      </c>
      <c r="I29" s="159">
        <v>43123</v>
      </c>
      <c r="J29" t="s">
        <v>30</v>
      </c>
      <c r="K29"/>
      <c r="L29"/>
      <c r="M29" t="s">
        <v>210</v>
      </c>
      <c r="N29" t="s">
        <v>387</v>
      </c>
      <c r="O29"/>
      <c r="P29"/>
      <c r="Q29"/>
      <c r="R29"/>
      <c r="S29" s="159">
        <v>43012</v>
      </c>
      <c r="T29" s="161">
        <v>1980</v>
      </c>
      <c r="U29" t="s">
        <v>38</v>
      </c>
      <c r="V29" s="161">
        <v>2376</v>
      </c>
      <c r="W29" s="161">
        <v>0</v>
      </c>
      <c r="X29" s="122" t="s">
        <v>35</v>
      </c>
      <c r="Y29"/>
      <c r="Z29" s="161">
        <v>2376</v>
      </c>
      <c r="AA29" t="s">
        <v>41</v>
      </c>
      <c r="AB29" s="161"/>
      <c r="AC29"/>
    </row>
    <row r="30" spans="1:29" ht="15.75" customHeight="1" x14ac:dyDescent="0.2">
      <c r="A30" s="159">
        <v>42795</v>
      </c>
      <c r="B30" s="159"/>
      <c r="C30" t="s">
        <v>388</v>
      </c>
      <c r="D30" t="s">
        <v>287</v>
      </c>
      <c r="E30" t="s">
        <v>389</v>
      </c>
      <c r="F30"/>
      <c r="G30" t="s">
        <v>254</v>
      </c>
      <c r="H30" t="s">
        <v>390</v>
      </c>
      <c r="I30" s="159">
        <v>42797</v>
      </c>
      <c r="J30" t="s">
        <v>30</v>
      </c>
      <c r="K30" t="s">
        <v>30</v>
      </c>
      <c r="L30"/>
      <c r="M30" t="s">
        <v>190</v>
      </c>
      <c r="N30" t="s">
        <v>391</v>
      </c>
      <c r="O30" t="s">
        <v>190</v>
      </c>
      <c r="P30" t="s">
        <v>392</v>
      </c>
      <c r="Q30"/>
      <c r="R30"/>
      <c r="S30" s="159">
        <v>42916</v>
      </c>
      <c r="T30" s="161">
        <v>1487.5</v>
      </c>
      <c r="U30" t="s">
        <v>261</v>
      </c>
      <c r="V30" s="161">
        <v>1437.55</v>
      </c>
      <c r="W30">
        <v>0</v>
      </c>
      <c r="X30" s="122" t="s">
        <v>35</v>
      </c>
      <c r="Y30"/>
      <c r="Z30" s="161">
        <v>1437.55</v>
      </c>
      <c r="AA30" t="s">
        <v>41</v>
      </c>
      <c r="AB30" s="161"/>
      <c r="AC30"/>
    </row>
    <row r="31" spans="1:29" ht="15.75" customHeight="1" x14ac:dyDescent="0.2">
      <c r="A31" s="159">
        <v>42926</v>
      </c>
      <c r="B31" s="159"/>
      <c r="C31" t="s">
        <v>393</v>
      </c>
      <c r="D31" t="s">
        <v>394</v>
      </c>
      <c r="E31" t="s">
        <v>395</v>
      </c>
      <c r="F31"/>
      <c r="G31" t="s">
        <v>246</v>
      </c>
      <c r="H31" t="s">
        <v>396</v>
      </c>
      <c r="I31" s="159">
        <v>42954</v>
      </c>
      <c r="J31" t="s">
        <v>30</v>
      </c>
      <c r="K31" t="s">
        <v>30</v>
      </c>
      <c r="L31"/>
      <c r="M31" t="s">
        <v>190</v>
      </c>
      <c r="N31" t="s">
        <v>397</v>
      </c>
      <c r="O31" t="s">
        <v>186</v>
      </c>
      <c r="P31" t="s">
        <v>398</v>
      </c>
      <c r="Q31"/>
      <c r="R31"/>
      <c r="S31" s="159">
        <v>42965</v>
      </c>
      <c r="T31" s="161">
        <v>2200</v>
      </c>
      <c r="U31" s="161" t="s">
        <v>261</v>
      </c>
      <c r="V31" s="161">
        <v>2135.2600000000002</v>
      </c>
      <c r="W31" s="161">
        <v>0</v>
      </c>
      <c r="X31" s="122" t="s">
        <v>35</v>
      </c>
      <c r="Y31"/>
      <c r="Z31" s="161">
        <v>2135.2600000000002</v>
      </c>
      <c r="AA31" t="s">
        <v>41</v>
      </c>
      <c r="AB31" s="161" t="s">
        <v>1666</v>
      </c>
      <c r="AC31"/>
    </row>
    <row r="32" spans="1:29" ht="15.75" customHeight="1" x14ac:dyDescent="0.2">
      <c r="A32" s="159">
        <v>42795</v>
      </c>
      <c r="B32" s="159"/>
      <c r="C32" t="s">
        <v>399</v>
      </c>
      <c r="D32" t="s">
        <v>400</v>
      </c>
      <c r="E32" t="s">
        <v>314</v>
      </c>
      <c r="F32"/>
      <c r="G32" t="s">
        <v>246</v>
      </c>
      <c r="H32" t="s">
        <v>401</v>
      </c>
      <c r="I32" s="159">
        <v>42901</v>
      </c>
      <c r="J32" t="s">
        <v>30</v>
      </c>
      <c r="K32"/>
      <c r="L32"/>
      <c r="M32" t="s">
        <v>32</v>
      </c>
      <c r="N32" t="s">
        <v>402</v>
      </c>
      <c r="O32"/>
      <c r="P32"/>
      <c r="Q32"/>
      <c r="R32"/>
      <c r="S32" s="159">
        <v>42880</v>
      </c>
      <c r="T32" s="161">
        <v>800</v>
      </c>
      <c r="U32" t="s">
        <v>261</v>
      </c>
      <c r="V32" s="161">
        <v>773.13</v>
      </c>
      <c r="W32">
        <v>2489.4699999999998</v>
      </c>
      <c r="X32" s="122" t="s">
        <v>35</v>
      </c>
      <c r="Y32"/>
      <c r="Z32" s="161">
        <v>773.13</v>
      </c>
      <c r="AA32" t="s">
        <v>41</v>
      </c>
      <c r="AB32" s="161"/>
      <c r="AC32"/>
    </row>
    <row r="33" spans="1:29" ht="15.75" customHeight="1" x14ac:dyDescent="0.2">
      <c r="A33" s="159">
        <v>42795</v>
      </c>
      <c r="B33" s="159"/>
      <c r="C33" s="159" t="s">
        <v>399</v>
      </c>
      <c r="D33" t="s">
        <v>400</v>
      </c>
      <c r="E33" t="s">
        <v>314</v>
      </c>
      <c r="F33"/>
      <c r="G33" t="s">
        <v>246</v>
      </c>
      <c r="H33" t="s">
        <v>401</v>
      </c>
      <c r="I33" s="159">
        <v>42901</v>
      </c>
      <c r="J33" t="s">
        <v>30</v>
      </c>
      <c r="K33"/>
      <c r="L33"/>
      <c r="M33" t="s">
        <v>32</v>
      </c>
      <c r="N33" t="s">
        <v>402</v>
      </c>
      <c r="O33"/>
      <c r="P33"/>
      <c r="Q33"/>
      <c r="R33"/>
      <c r="S33" s="159">
        <v>42880</v>
      </c>
      <c r="T33" s="161">
        <v>2610</v>
      </c>
      <c r="U33" t="s">
        <v>261</v>
      </c>
      <c r="V33" s="161">
        <v>2489.4699999999998</v>
      </c>
      <c r="W33">
        <v>0</v>
      </c>
      <c r="X33" s="122" t="s">
        <v>35</v>
      </c>
      <c r="Y33"/>
      <c r="Z33" s="161">
        <v>2489.4699999999998</v>
      </c>
      <c r="AA33" t="s">
        <v>41</v>
      </c>
      <c r="AB33" s="161"/>
      <c r="AC33"/>
    </row>
    <row r="34" spans="1:29" ht="15.75" customHeight="1" x14ac:dyDescent="0.2">
      <c r="A34" s="159">
        <v>42808</v>
      </c>
      <c r="B34"/>
      <c r="C34" t="s">
        <v>403</v>
      </c>
      <c r="D34" t="s">
        <v>404</v>
      </c>
      <c r="E34" t="s">
        <v>405</v>
      </c>
      <c r="F34"/>
      <c r="G34" t="s">
        <v>246</v>
      </c>
      <c r="H34" t="s">
        <v>406</v>
      </c>
      <c r="I34" s="159">
        <v>42900</v>
      </c>
      <c r="J34" t="s">
        <v>30</v>
      </c>
      <c r="K34"/>
      <c r="L34"/>
      <c r="M34" t="s">
        <v>210</v>
      </c>
      <c r="N34" t="s">
        <v>407</v>
      </c>
      <c r="O34"/>
      <c r="P34"/>
      <c r="Q34"/>
      <c r="R34"/>
      <c r="S34" s="159">
        <v>42888</v>
      </c>
      <c r="T34" s="161">
        <v>1780</v>
      </c>
      <c r="U34" s="161" t="s">
        <v>38</v>
      </c>
      <c r="V34" s="161">
        <v>2136</v>
      </c>
      <c r="W34" s="161">
        <v>0</v>
      </c>
      <c r="X34" s="122" t="s">
        <v>35</v>
      </c>
      <c r="Y34"/>
      <c r="Z34" s="161">
        <v>2135.2600000000002</v>
      </c>
      <c r="AA34" t="s">
        <v>41</v>
      </c>
      <c r="AB34"/>
      <c r="AC34"/>
    </row>
    <row r="35" spans="1:29" ht="15.75" customHeight="1" x14ac:dyDescent="0.2">
      <c r="A35" s="159">
        <v>42926</v>
      </c>
      <c r="B35"/>
      <c r="C35" t="s">
        <v>408</v>
      </c>
      <c r="D35" t="s">
        <v>287</v>
      </c>
      <c r="E35" t="s">
        <v>409</v>
      </c>
      <c r="F35"/>
      <c r="G35"/>
      <c r="H35" t="s">
        <v>410</v>
      </c>
      <c r="I35" s="159">
        <v>42927</v>
      </c>
      <c r="J35" t="s">
        <v>30</v>
      </c>
      <c r="K35"/>
      <c r="L35"/>
      <c r="M35" t="s">
        <v>190</v>
      </c>
      <c r="N35" t="s">
        <v>290</v>
      </c>
      <c r="O35"/>
      <c r="P35"/>
      <c r="Q35"/>
      <c r="R35"/>
      <c r="S35" s="159">
        <v>42930</v>
      </c>
      <c r="T35" s="161">
        <v>1950</v>
      </c>
      <c r="U35" s="161" t="s">
        <v>261</v>
      </c>
      <c r="V35" s="161">
        <v>1791.59</v>
      </c>
      <c r="W35">
        <v>0</v>
      </c>
      <c r="X35" s="122" t="s">
        <v>35</v>
      </c>
      <c r="Y35"/>
      <c r="Z35">
        <v>1791.59</v>
      </c>
      <c r="AA35" t="s">
        <v>41</v>
      </c>
      <c r="AB35" t="s">
        <v>1666</v>
      </c>
      <c r="AC35"/>
    </row>
    <row r="36" spans="1:29" ht="15.75" customHeight="1" x14ac:dyDescent="0.2">
      <c r="A36" s="159">
        <v>43014</v>
      </c>
      <c r="B36" s="159"/>
      <c r="C36" t="s">
        <v>411</v>
      </c>
      <c r="D36" t="s">
        <v>412</v>
      </c>
      <c r="E36" t="s">
        <v>413</v>
      </c>
      <c r="F36"/>
      <c r="G36" t="s">
        <v>246</v>
      </c>
      <c r="H36" t="s">
        <v>414</v>
      </c>
      <c r="I36" s="159">
        <v>43014</v>
      </c>
      <c r="J36" t="s">
        <v>30</v>
      </c>
      <c r="K36"/>
      <c r="L36"/>
      <c r="M36" t="s">
        <v>190</v>
      </c>
      <c r="N36" t="s">
        <v>415</v>
      </c>
      <c r="O36"/>
      <c r="P36"/>
      <c r="Q36"/>
      <c r="R36"/>
      <c r="S36" s="159">
        <v>43054</v>
      </c>
      <c r="T36" s="161">
        <v>2125</v>
      </c>
      <c r="U36" s="161" t="s">
        <v>38</v>
      </c>
      <c r="V36" s="161">
        <v>2550</v>
      </c>
      <c r="W36" s="161">
        <v>0</v>
      </c>
      <c r="X36" s="122" t="s">
        <v>35</v>
      </c>
      <c r="Y36"/>
      <c r="Z36" s="161">
        <v>2550</v>
      </c>
      <c r="AA36" s="163" t="s">
        <v>41</v>
      </c>
      <c r="AB36" s="161"/>
      <c r="AC36"/>
    </row>
    <row r="37" spans="1:29" ht="15.75" customHeight="1" x14ac:dyDescent="0.2">
      <c r="A37" s="159">
        <v>42773</v>
      </c>
      <c r="B37" s="159"/>
      <c r="C37" t="s">
        <v>416</v>
      </c>
      <c r="D37" t="s">
        <v>287</v>
      </c>
      <c r="E37" t="s">
        <v>417</v>
      </c>
      <c r="F37"/>
      <c r="G37" t="s">
        <v>246</v>
      </c>
      <c r="H37" t="s">
        <v>418</v>
      </c>
      <c r="I37" s="159">
        <v>42790</v>
      </c>
      <c r="J37" t="s">
        <v>30</v>
      </c>
      <c r="K37"/>
      <c r="L37"/>
      <c r="M37" t="s">
        <v>190</v>
      </c>
      <c r="N37" t="s">
        <v>419</v>
      </c>
      <c r="O37"/>
      <c r="P37"/>
      <c r="Q37"/>
      <c r="R37"/>
      <c r="S37" s="159">
        <v>42894</v>
      </c>
      <c r="T37" s="161">
        <v>1100</v>
      </c>
      <c r="U37" s="161" t="s">
        <v>261</v>
      </c>
      <c r="V37" s="161">
        <v>1049.2</v>
      </c>
      <c r="W37" s="161">
        <v>1489.33</v>
      </c>
      <c r="X37" s="122" t="s">
        <v>35</v>
      </c>
      <c r="Y37"/>
      <c r="Z37" s="161">
        <v>1049.2</v>
      </c>
      <c r="AA37" t="s">
        <v>41</v>
      </c>
      <c r="AB37" s="161"/>
      <c r="AC37"/>
    </row>
    <row r="38" spans="1:29" ht="15.75" customHeight="1" x14ac:dyDescent="0.2">
      <c r="A38" s="159">
        <v>42773</v>
      </c>
      <c r="B38" s="159"/>
      <c r="C38" t="s">
        <v>420</v>
      </c>
      <c r="D38" t="s">
        <v>287</v>
      </c>
      <c r="E38" t="s">
        <v>417</v>
      </c>
      <c r="F38"/>
      <c r="G38"/>
      <c r="H38" t="s">
        <v>418</v>
      </c>
      <c r="I38" s="159">
        <v>42790</v>
      </c>
      <c r="J38" t="s">
        <v>30</v>
      </c>
      <c r="K38"/>
      <c r="L38"/>
      <c r="M38" t="s">
        <v>190</v>
      </c>
      <c r="N38" t="s">
        <v>419</v>
      </c>
      <c r="O38"/>
      <c r="P38"/>
      <c r="Q38"/>
      <c r="R38"/>
      <c r="S38" s="159">
        <v>43105</v>
      </c>
      <c r="T38" s="161">
        <v>1657.5</v>
      </c>
      <c r="U38" s="161" t="s">
        <v>261</v>
      </c>
      <c r="V38" s="161">
        <v>1489.33</v>
      </c>
      <c r="W38">
        <v>0</v>
      </c>
      <c r="X38" s="122" t="s">
        <v>35</v>
      </c>
      <c r="Y38"/>
      <c r="Z38" s="161">
        <v>1489.33</v>
      </c>
      <c r="AA38" t="s">
        <v>41</v>
      </c>
      <c r="AB38" s="161"/>
      <c r="AC38"/>
    </row>
    <row r="39" spans="1:29" ht="15.75" customHeight="1" x14ac:dyDescent="0.2">
      <c r="A39" t="s">
        <v>421</v>
      </c>
      <c r="B39"/>
      <c r="C39" t="s">
        <v>422</v>
      </c>
      <c r="D39" t="s">
        <v>296</v>
      </c>
      <c r="E39" t="s">
        <v>423</v>
      </c>
      <c r="F39"/>
      <c r="G39" t="s">
        <v>246</v>
      </c>
      <c r="H39" t="s">
        <v>424</v>
      </c>
      <c r="I39" s="159" t="s">
        <v>425</v>
      </c>
      <c r="J39" t="s">
        <v>30</v>
      </c>
      <c r="K39"/>
      <c r="L39"/>
      <c r="M39" t="s">
        <v>190</v>
      </c>
      <c r="N39" t="s">
        <v>426</v>
      </c>
      <c r="O39"/>
      <c r="P39"/>
      <c r="Q39"/>
      <c r="R39"/>
      <c r="S39" s="159">
        <v>42851</v>
      </c>
      <c r="T39" s="161">
        <v>2780</v>
      </c>
      <c r="U39" t="s">
        <v>34</v>
      </c>
      <c r="V39" s="161">
        <v>2829.69</v>
      </c>
      <c r="W39">
        <v>0</v>
      </c>
      <c r="X39" s="122" t="s">
        <v>35</v>
      </c>
      <c r="Y39"/>
      <c r="Z39" s="161">
        <v>2829.69</v>
      </c>
      <c r="AA39" t="s">
        <v>41</v>
      </c>
      <c r="AB39" s="161"/>
      <c r="AC39"/>
    </row>
    <row r="40" spans="1:29" ht="15.75" customHeight="1" x14ac:dyDescent="0.2">
      <c r="A40" t="s">
        <v>427</v>
      </c>
      <c r="B40"/>
      <c r="C40" t="s">
        <v>428</v>
      </c>
      <c r="D40" t="s">
        <v>296</v>
      </c>
      <c r="E40" t="s">
        <v>429</v>
      </c>
      <c r="F40"/>
      <c r="G40" t="s">
        <v>246</v>
      </c>
      <c r="H40" t="s">
        <v>430</v>
      </c>
      <c r="I40" s="159" t="s">
        <v>431</v>
      </c>
      <c r="J40" t="s">
        <v>30</v>
      </c>
      <c r="K40"/>
      <c r="L40"/>
      <c r="M40" t="s">
        <v>190</v>
      </c>
      <c r="N40" t="s">
        <v>432</v>
      </c>
      <c r="O40"/>
      <c r="P40"/>
      <c r="Q40"/>
      <c r="R40"/>
      <c r="S40" s="159">
        <v>42830</v>
      </c>
      <c r="T40" s="161">
        <v>2870.59</v>
      </c>
      <c r="U40" t="s">
        <v>34</v>
      </c>
      <c r="V40" s="161">
        <v>2923.95</v>
      </c>
      <c r="W40" s="161">
        <v>0</v>
      </c>
      <c r="X40" s="122" t="s">
        <v>35</v>
      </c>
      <c r="Y40"/>
      <c r="Z40" s="161">
        <v>2923.95</v>
      </c>
      <c r="AA40" t="s">
        <v>41</v>
      </c>
      <c r="AB40" s="161"/>
      <c r="AC40"/>
    </row>
    <row r="41" spans="1:29" ht="15.75" customHeight="1" x14ac:dyDescent="0.2">
      <c r="A41" t="s">
        <v>433</v>
      </c>
      <c r="B41"/>
      <c r="C41" t="s">
        <v>434</v>
      </c>
      <c r="D41" t="s">
        <v>435</v>
      </c>
      <c r="E41" t="s">
        <v>436</v>
      </c>
      <c r="F41"/>
      <c r="G41" t="s">
        <v>254</v>
      </c>
      <c r="H41" t="s">
        <v>437</v>
      </c>
      <c r="I41" s="159" t="s">
        <v>438</v>
      </c>
      <c r="J41" t="s">
        <v>30</v>
      </c>
      <c r="K41"/>
      <c r="L41"/>
      <c r="M41" t="s">
        <v>190</v>
      </c>
      <c r="N41" t="s">
        <v>415</v>
      </c>
      <c r="O41"/>
      <c r="P41"/>
      <c r="Q41"/>
      <c r="R41"/>
      <c r="S41" s="159">
        <v>42851</v>
      </c>
      <c r="T41" s="161">
        <v>1110</v>
      </c>
      <c r="U41" t="s">
        <v>38</v>
      </c>
      <c r="V41" s="161">
        <v>1332</v>
      </c>
      <c r="W41" s="161">
        <v>0</v>
      </c>
      <c r="X41" s="122" t="s">
        <v>35</v>
      </c>
      <c r="Y41"/>
      <c r="Z41" s="161">
        <v>1332</v>
      </c>
      <c r="AA41" t="s">
        <v>41</v>
      </c>
      <c r="AB41" s="161"/>
      <c r="AC41"/>
    </row>
    <row r="42" spans="1:29" ht="15.75" customHeight="1" x14ac:dyDescent="0.2">
      <c r="A42" t="s">
        <v>433</v>
      </c>
      <c r="B42"/>
      <c r="C42" t="s">
        <v>439</v>
      </c>
      <c r="D42" t="s">
        <v>296</v>
      </c>
      <c r="E42" t="s">
        <v>440</v>
      </c>
      <c r="F42"/>
      <c r="G42" t="s">
        <v>246</v>
      </c>
      <c r="H42" t="s">
        <v>441</v>
      </c>
      <c r="I42" s="159" t="s">
        <v>442</v>
      </c>
      <c r="J42" t="s">
        <v>30</v>
      </c>
      <c r="K42"/>
      <c r="L42"/>
      <c r="M42" t="s">
        <v>186</v>
      </c>
      <c r="N42" t="s">
        <v>443</v>
      </c>
      <c r="O42"/>
      <c r="P42"/>
      <c r="Q42"/>
      <c r="R42"/>
      <c r="S42" s="159">
        <v>42830</v>
      </c>
      <c r="T42" s="161">
        <v>2577.77</v>
      </c>
      <c r="U42" s="161" t="s">
        <v>34</v>
      </c>
      <c r="V42" s="161">
        <v>2558.46</v>
      </c>
      <c r="W42" s="161">
        <v>0</v>
      </c>
      <c r="X42" s="122" t="s">
        <v>35</v>
      </c>
      <c r="Y42"/>
      <c r="Z42" s="161">
        <v>2558.46</v>
      </c>
      <c r="AA42" t="s">
        <v>41</v>
      </c>
      <c r="AB42" s="161"/>
      <c r="AC42"/>
    </row>
    <row r="43" spans="1:29" ht="15.75" customHeight="1" x14ac:dyDescent="0.2">
      <c r="A43" t="s">
        <v>431</v>
      </c>
      <c r="B43"/>
      <c r="C43" t="s">
        <v>444</v>
      </c>
      <c r="D43" t="s">
        <v>296</v>
      </c>
      <c r="E43" t="s">
        <v>445</v>
      </c>
      <c r="F43"/>
      <c r="G43" t="s">
        <v>246</v>
      </c>
      <c r="H43" t="s">
        <v>446</v>
      </c>
      <c r="I43" s="159" t="s">
        <v>447</v>
      </c>
      <c r="J43" t="s">
        <v>30</v>
      </c>
      <c r="K43"/>
      <c r="L43"/>
      <c r="M43" t="s">
        <v>190</v>
      </c>
      <c r="N43" t="s">
        <v>432</v>
      </c>
      <c r="O43"/>
      <c r="P43"/>
      <c r="Q43"/>
      <c r="R43"/>
      <c r="S43" s="159">
        <v>42851</v>
      </c>
      <c r="T43" s="161">
        <v>2960.29</v>
      </c>
      <c r="U43" t="s">
        <v>34</v>
      </c>
      <c r="V43" s="161">
        <v>3015.32</v>
      </c>
      <c r="W43">
        <v>1201.94</v>
      </c>
      <c r="X43" s="122" t="s">
        <v>35</v>
      </c>
      <c r="Y43"/>
      <c r="Z43" s="161">
        <v>3015.32</v>
      </c>
      <c r="AA43" t="s">
        <v>41</v>
      </c>
      <c r="AB43" s="161"/>
      <c r="AC43"/>
    </row>
    <row r="44" spans="1:29" ht="15.75" customHeight="1" x14ac:dyDescent="0.2">
      <c r="A44" t="s">
        <v>431</v>
      </c>
      <c r="B44"/>
      <c r="C44" t="s">
        <v>444</v>
      </c>
      <c r="D44" t="s">
        <v>296</v>
      </c>
      <c r="E44" t="s">
        <v>445</v>
      </c>
      <c r="F44"/>
      <c r="G44" t="s">
        <v>246</v>
      </c>
      <c r="H44" t="s">
        <v>446</v>
      </c>
      <c r="I44" s="159" t="s">
        <v>447</v>
      </c>
      <c r="J44" t="s">
        <v>30</v>
      </c>
      <c r="K44"/>
      <c r="L44"/>
      <c r="M44" t="s">
        <v>190</v>
      </c>
      <c r="N44" t="s">
        <v>432</v>
      </c>
      <c r="O44"/>
      <c r="P44"/>
      <c r="Q44"/>
      <c r="R44"/>
      <c r="S44" s="159">
        <v>42851</v>
      </c>
      <c r="T44" s="161">
        <v>1180</v>
      </c>
      <c r="U44" s="161" t="s">
        <v>34</v>
      </c>
      <c r="V44" s="161">
        <v>1201.94</v>
      </c>
      <c r="W44" s="161">
        <v>0</v>
      </c>
      <c r="X44" s="122" t="s">
        <v>35</v>
      </c>
      <c r="Y44"/>
      <c r="Z44" s="161">
        <v>1201.94</v>
      </c>
      <c r="AA44" t="s">
        <v>41</v>
      </c>
      <c r="AB44" s="161"/>
      <c r="AC44"/>
    </row>
    <row r="45" spans="1:29" ht="15.75" customHeight="1" x14ac:dyDescent="0.2">
      <c r="A45" s="165">
        <v>42796</v>
      </c>
      <c r="B45" s="165"/>
      <c r="C45" t="s">
        <v>448</v>
      </c>
      <c r="D45" t="s">
        <v>449</v>
      </c>
      <c r="E45" t="s">
        <v>450</v>
      </c>
      <c r="F45"/>
      <c r="G45" t="s">
        <v>246</v>
      </c>
      <c r="H45" t="s">
        <v>451</v>
      </c>
      <c r="I45" s="159">
        <v>43012</v>
      </c>
      <c r="J45" t="s">
        <v>30</v>
      </c>
      <c r="K45"/>
      <c r="L45"/>
      <c r="M45" t="s">
        <v>188</v>
      </c>
      <c r="N45" t="s">
        <v>452</v>
      </c>
      <c r="O45"/>
      <c r="P45"/>
      <c r="Q45"/>
      <c r="R45"/>
      <c r="S45" s="159">
        <v>43152</v>
      </c>
      <c r="T45" s="161">
        <v>447</v>
      </c>
      <c r="U45" s="161" t="s">
        <v>38</v>
      </c>
      <c r="V45" s="161">
        <v>536.4</v>
      </c>
      <c r="W45" s="161">
        <v>0</v>
      </c>
      <c r="X45" s="122" t="s">
        <v>158</v>
      </c>
      <c r="Y45"/>
      <c r="Z45" s="161">
        <v>536.4</v>
      </c>
      <c r="AA45" t="s">
        <v>41</v>
      </c>
      <c r="AB45" s="161"/>
      <c r="AC45"/>
    </row>
    <row r="46" spans="1:29" ht="15.75" customHeight="1" x14ac:dyDescent="0.2">
      <c r="A46" s="166">
        <v>42822</v>
      </c>
      <c r="B46" s="166"/>
      <c r="C46" t="s">
        <v>453</v>
      </c>
      <c r="D46" t="s">
        <v>271</v>
      </c>
      <c r="E46" t="s">
        <v>454</v>
      </c>
      <c r="F46"/>
      <c r="G46" t="s">
        <v>246</v>
      </c>
      <c r="H46" t="s">
        <v>455</v>
      </c>
      <c r="I46" s="159">
        <v>42739</v>
      </c>
      <c r="J46" t="s">
        <v>30</v>
      </c>
      <c r="K46"/>
      <c r="L46"/>
      <c r="M46" t="s">
        <v>32</v>
      </c>
      <c r="N46" t="s">
        <v>456</v>
      </c>
      <c r="O46"/>
      <c r="P46"/>
      <c r="Q46"/>
      <c r="R46"/>
      <c r="S46" s="159">
        <v>42858</v>
      </c>
      <c r="T46" s="161">
        <v>1600</v>
      </c>
      <c r="U46" t="s">
        <v>38</v>
      </c>
      <c r="V46" s="161">
        <v>1920</v>
      </c>
      <c r="W46" s="161">
        <v>240</v>
      </c>
      <c r="X46" s="122" t="s">
        <v>35</v>
      </c>
      <c r="Y46"/>
      <c r="Z46" s="161">
        <v>1920</v>
      </c>
      <c r="AA46" t="s">
        <v>41</v>
      </c>
      <c r="AB46" s="161"/>
      <c r="AC46"/>
    </row>
    <row r="47" spans="1:29" ht="15.75" customHeight="1" x14ac:dyDescent="0.2">
      <c r="A47" s="166">
        <v>42822</v>
      </c>
      <c r="B47" s="166"/>
      <c r="C47" t="s">
        <v>453</v>
      </c>
      <c r="D47" t="s">
        <v>271</v>
      </c>
      <c r="E47" t="s">
        <v>454</v>
      </c>
      <c r="F47"/>
      <c r="G47" t="s">
        <v>246</v>
      </c>
      <c r="H47" t="s">
        <v>455</v>
      </c>
      <c r="I47" s="159">
        <v>42887</v>
      </c>
      <c r="J47" t="s">
        <v>30</v>
      </c>
      <c r="K47"/>
      <c r="L47"/>
      <c r="M47" t="s">
        <v>32</v>
      </c>
      <c r="N47" t="s">
        <v>456</v>
      </c>
      <c r="O47"/>
      <c r="P47"/>
      <c r="Q47"/>
      <c r="R47"/>
      <c r="S47" s="159">
        <v>43019</v>
      </c>
      <c r="T47" s="161">
        <v>200</v>
      </c>
      <c r="U47" t="s">
        <v>38</v>
      </c>
      <c r="V47" s="161">
        <v>240</v>
      </c>
      <c r="W47" s="161">
        <v>0</v>
      </c>
      <c r="X47" s="122" t="s">
        <v>35</v>
      </c>
      <c r="Y47"/>
      <c r="Z47" s="161">
        <v>240</v>
      </c>
      <c r="AA47" t="s">
        <v>41</v>
      </c>
      <c r="AB47" s="161"/>
      <c r="AC47"/>
    </row>
    <row r="48" spans="1:29" ht="15.75" customHeight="1" x14ac:dyDescent="0.2">
      <c r="A48" s="159">
        <v>42836</v>
      </c>
      <c r="B48" s="159"/>
      <c r="C48" t="s">
        <v>457</v>
      </c>
      <c r="D48" t="s">
        <v>271</v>
      </c>
      <c r="E48" t="s">
        <v>458</v>
      </c>
      <c r="F48"/>
      <c r="G48" t="s">
        <v>254</v>
      </c>
      <c r="H48" t="s">
        <v>459</v>
      </c>
      <c r="I48" s="159">
        <v>43073</v>
      </c>
      <c r="J48" t="s">
        <v>30</v>
      </c>
      <c r="K48"/>
      <c r="L48"/>
      <c r="M48" t="s">
        <v>192</v>
      </c>
      <c r="N48" t="s">
        <v>460</v>
      </c>
      <c r="O48"/>
      <c r="P48"/>
      <c r="Q48"/>
      <c r="R48"/>
      <c r="S48" s="159">
        <v>42858</v>
      </c>
      <c r="T48" s="161">
        <v>1420</v>
      </c>
      <c r="U48" s="161" t="s">
        <v>38</v>
      </c>
      <c r="V48" s="161">
        <v>1704</v>
      </c>
      <c r="W48" s="161">
        <v>0</v>
      </c>
      <c r="X48" s="122" t="s">
        <v>35</v>
      </c>
      <c r="Y48"/>
      <c r="Z48" s="161">
        <v>1704</v>
      </c>
      <c r="AA48" t="s">
        <v>41</v>
      </c>
      <c r="AB48" s="161"/>
      <c r="AC48"/>
    </row>
    <row r="49" spans="1:29" ht="15.75" customHeight="1" x14ac:dyDescent="0.2">
      <c r="A49" s="159">
        <v>42836</v>
      </c>
      <c r="B49" s="159"/>
      <c r="C49" t="s">
        <v>457</v>
      </c>
      <c r="D49" t="s">
        <v>271</v>
      </c>
      <c r="E49" t="s">
        <v>458</v>
      </c>
      <c r="F49"/>
      <c r="G49" t="s">
        <v>254</v>
      </c>
      <c r="H49" t="s">
        <v>459</v>
      </c>
      <c r="I49" s="159">
        <v>43073</v>
      </c>
      <c r="J49" t="s">
        <v>30</v>
      </c>
      <c r="K49"/>
      <c r="L49"/>
      <c r="M49" t="s">
        <v>192</v>
      </c>
      <c r="N49" t="s">
        <v>460</v>
      </c>
      <c r="O49"/>
      <c r="P49"/>
      <c r="Q49"/>
      <c r="R49"/>
      <c r="S49" s="159">
        <v>42858</v>
      </c>
      <c r="T49" s="161">
        <v>1420</v>
      </c>
      <c r="U49" s="161" t="s">
        <v>38</v>
      </c>
      <c r="V49" s="161">
        <v>1704</v>
      </c>
      <c r="W49" s="161">
        <v>360</v>
      </c>
      <c r="X49" s="122" t="s">
        <v>35</v>
      </c>
      <c r="Y49"/>
      <c r="Z49" s="161">
        <v>360</v>
      </c>
      <c r="AA49" t="s">
        <v>41</v>
      </c>
      <c r="AB49"/>
      <c r="AC49"/>
    </row>
    <row r="50" spans="1:29" ht="15.75" customHeight="1" x14ac:dyDescent="0.2">
      <c r="A50" s="159">
        <v>42807</v>
      </c>
      <c r="B50" s="159"/>
      <c r="C50" t="s">
        <v>461</v>
      </c>
      <c r="D50" t="s">
        <v>326</v>
      </c>
      <c r="E50" t="s">
        <v>436</v>
      </c>
      <c r="F50"/>
      <c r="G50" t="s">
        <v>254</v>
      </c>
      <c r="H50" t="s">
        <v>462</v>
      </c>
      <c r="I50" s="159">
        <v>42831</v>
      </c>
      <c r="J50" t="s">
        <v>30</v>
      </c>
      <c r="K50"/>
      <c r="L50"/>
      <c r="M50" t="s">
        <v>190</v>
      </c>
      <c r="N50" t="s">
        <v>463</v>
      </c>
      <c r="O50"/>
      <c r="P50"/>
      <c r="Q50"/>
      <c r="R50"/>
      <c r="S50" s="159">
        <v>42837</v>
      </c>
      <c r="T50" s="161">
        <v>1110</v>
      </c>
      <c r="U50" s="161" t="s">
        <v>38</v>
      </c>
      <c r="V50" s="161">
        <v>1332</v>
      </c>
      <c r="W50" s="161">
        <v>0</v>
      </c>
      <c r="X50" s="122" t="s">
        <v>35</v>
      </c>
      <c r="Y50"/>
      <c r="Z50" s="161">
        <v>1332</v>
      </c>
      <c r="AA50" t="s">
        <v>41</v>
      </c>
      <c r="AB50" s="161"/>
      <c r="AC50"/>
    </row>
    <row r="51" spans="1:29" ht="15.75" customHeight="1" x14ac:dyDescent="0.2">
      <c r="A51" s="159">
        <v>42773</v>
      </c>
      <c r="B51" s="159"/>
      <c r="C51" t="s">
        <v>464</v>
      </c>
      <c r="D51" t="s">
        <v>465</v>
      </c>
      <c r="E51" t="s">
        <v>466</v>
      </c>
      <c r="F51"/>
      <c r="G51" t="s">
        <v>246</v>
      </c>
      <c r="H51" t="s">
        <v>467</v>
      </c>
      <c r="I51" s="159">
        <v>42823</v>
      </c>
      <c r="J51" t="s">
        <v>30</v>
      </c>
      <c r="K51"/>
      <c r="L51"/>
      <c r="M51" t="s">
        <v>186</v>
      </c>
      <c r="N51" t="s">
        <v>468</v>
      </c>
      <c r="O51" t="s">
        <v>160</v>
      </c>
      <c r="P51" t="s">
        <v>469</v>
      </c>
      <c r="Q51" t="s">
        <v>163</v>
      </c>
      <c r="R51" t="s">
        <v>470</v>
      </c>
      <c r="S51" s="159">
        <v>42851</v>
      </c>
      <c r="T51" s="161">
        <v>1785</v>
      </c>
      <c r="U51" t="s">
        <v>38</v>
      </c>
      <c r="V51" s="161">
        <v>2142</v>
      </c>
      <c r="W51" s="161">
        <v>0</v>
      </c>
      <c r="X51" s="122" t="s">
        <v>35</v>
      </c>
      <c r="Y51"/>
      <c r="Z51" s="161">
        <v>2142</v>
      </c>
      <c r="AA51" t="s">
        <v>41</v>
      </c>
      <c r="AB51" s="161"/>
      <c r="AC51"/>
    </row>
    <row r="52" spans="1:29" ht="15.75" customHeight="1" x14ac:dyDescent="0.2">
      <c r="A52" s="159">
        <v>42822</v>
      </c>
      <c r="B52" s="159"/>
      <c r="C52" s="163" t="s">
        <v>471</v>
      </c>
      <c r="D52" t="s">
        <v>296</v>
      </c>
      <c r="E52" t="s">
        <v>472</v>
      </c>
      <c r="F52"/>
      <c r="G52" t="s">
        <v>254</v>
      </c>
      <c r="H52" t="s">
        <v>473</v>
      </c>
      <c r="I52" s="159">
        <v>42825</v>
      </c>
      <c r="J52" t="s">
        <v>30</v>
      </c>
      <c r="K52" t="s">
        <v>30</v>
      </c>
      <c r="L52"/>
      <c r="M52" t="s">
        <v>188</v>
      </c>
      <c r="N52" t="s">
        <v>474</v>
      </c>
      <c r="O52" t="s">
        <v>190</v>
      </c>
      <c r="P52" t="s">
        <v>303</v>
      </c>
      <c r="Q52"/>
      <c r="R52"/>
      <c r="S52" s="159">
        <v>42865</v>
      </c>
      <c r="T52" s="161">
        <v>1036.0999999999999</v>
      </c>
      <c r="U52" s="161" t="s">
        <v>34</v>
      </c>
      <c r="V52" s="161">
        <v>1054.29</v>
      </c>
      <c r="W52" s="161">
        <v>0</v>
      </c>
      <c r="X52" s="122" t="s">
        <v>35</v>
      </c>
      <c r="Y52"/>
      <c r="Z52" s="161">
        <v>1054.29</v>
      </c>
      <c r="AA52" s="163" t="s">
        <v>41</v>
      </c>
      <c r="AB52" s="161"/>
      <c r="AC52"/>
    </row>
    <row r="53" spans="1:29" ht="15.75" customHeight="1" x14ac:dyDescent="0.2">
      <c r="A53" s="159">
        <v>42804</v>
      </c>
      <c r="B53" s="159"/>
      <c r="C53" t="s">
        <v>475</v>
      </c>
      <c r="D53" t="s">
        <v>476</v>
      </c>
      <c r="E53" t="s">
        <v>477</v>
      </c>
      <c r="F53"/>
      <c r="G53" t="s">
        <v>254</v>
      </c>
      <c r="H53" t="s">
        <v>478</v>
      </c>
      <c r="I53" s="159">
        <v>42856</v>
      </c>
      <c r="J53" t="s">
        <v>30</v>
      </c>
      <c r="K53"/>
      <c r="L53"/>
      <c r="M53" t="s">
        <v>190</v>
      </c>
      <c r="N53" t="s">
        <v>479</v>
      </c>
      <c r="O53"/>
      <c r="P53"/>
      <c r="Q53"/>
      <c r="R53"/>
      <c r="S53" s="159">
        <v>42837</v>
      </c>
      <c r="T53" s="161">
        <v>1939</v>
      </c>
      <c r="U53" s="161" t="s">
        <v>261</v>
      </c>
      <c r="V53" s="161">
        <v>1873.88</v>
      </c>
      <c r="W53" s="161">
        <v>0</v>
      </c>
      <c r="X53" s="122" t="s">
        <v>35</v>
      </c>
      <c r="Y53"/>
      <c r="Z53" s="161">
        <v>1873.88</v>
      </c>
      <c r="AA53" t="s">
        <v>41</v>
      </c>
      <c r="AB53" s="161"/>
      <c r="AC53"/>
    </row>
    <row r="54" spans="1:29" ht="15.75" customHeight="1" x14ac:dyDescent="0.2">
      <c r="A54" s="159">
        <v>42818</v>
      </c>
      <c r="B54" s="159"/>
      <c r="C54" s="163" t="s">
        <v>480</v>
      </c>
      <c r="D54" t="s">
        <v>277</v>
      </c>
      <c r="E54" t="s">
        <v>481</v>
      </c>
      <c r="F54"/>
      <c r="G54" t="s">
        <v>246</v>
      </c>
      <c r="H54" t="s">
        <v>482</v>
      </c>
      <c r="I54" s="159">
        <v>42880</v>
      </c>
      <c r="J54" t="s">
        <v>30</v>
      </c>
      <c r="K54"/>
      <c r="L54"/>
      <c r="M54" t="s">
        <v>190</v>
      </c>
      <c r="N54" t="s">
        <v>483</v>
      </c>
      <c r="O54"/>
      <c r="P54"/>
      <c r="Q54"/>
      <c r="R54"/>
      <c r="S54" s="159">
        <v>42907</v>
      </c>
      <c r="T54" s="161">
        <v>1700</v>
      </c>
      <c r="U54" s="161" t="s">
        <v>38</v>
      </c>
      <c r="V54" s="161">
        <v>2040</v>
      </c>
      <c r="W54" s="161">
        <v>1500</v>
      </c>
      <c r="X54" s="122" t="s">
        <v>35</v>
      </c>
      <c r="Y54"/>
      <c r="Z54" s="161">
        <v>2040</v>
      </c>
      <c r="AA54" t="s">
        <v>41</v>
      </c>
      <c r="AB54" s="161"/>
      <c r="AC54"/>
    </row>
    <row r="55" spans="1:29" ht="15.75" customHeight="1" x14ac:dyDescent="0.2">
      <c r="A55" s="159">
        <v>42818</v>
      </c>
      <c r="B55" s="159"/>
      <c r="C55" t="s">
        <v>480</v>
      </c>
      <c r="D55" t="s">
        <v>277</v>
      </c>
      <c r="E55" t="s">
        <v>481</v>
      </c>
      <c r="F55"/>
      <c r="G55" t="s">
        <v>246</v>
      </c>
      <c r="H55" t="s">
        <v>482</v>
      </c>
      <c r="I55" s="159">
        <v>42880</v>
      </c>
      <c r="J55" t="s">
        <v>30</v>
      </c>
      <c r="K55"/>
      <c r="L55"/>
      <c r="M55" t="s">
        <v>190</v>
      </c>
      <c r="N55" t="s">
        <v>483</v>
      </c>
      <c r="O55"/>
      <c r="P55"/>
      <c r="Q55"/>
      <c r="R55"/>
      <c r="S55" s="159">
        <v>42970</v>
      </c>
      <c r="T55" s="161">
        <v>1250</v>
      </c>
      <c r="U55" s="161" t="s">
        <v>38</v>
      </c>
      <c r="V55" s="161">
        <v>1500</v>
      </c>
      <c r="W55" s="161">
        <v>0</v>
      </c>
      <c r="X55" s="122" t="s">
        <v>35</v>
      </c>
      <c r="Y55"/>
      <c r="Z55" s="161">
        <v>1500</v>
      </c>
      <c r="AA55" t="s">
        <v>41</v>
      </c>
      <c r="AB55" s="161"/>
      <c r="AC55"/>
    </row>
    <row r="56" spans="1:29" ht="15.75" customHeight="1" x14ac:dyDescent="0.2">
      <c r="A56" s="159">
        <v>42824</v>
      </c>
      <c r="B56" s="159"/>
      <c r="C56" t="s">
        <v>484</v>
      </c>
      <c r="D56" t="s">
        <v>296</v>
      </c>
      <c r="E56" t="s">
        <v>485</v>
      </c>
      <c r="F56"/>
      <c r="G56" t="s">
        <v>246</v>
      </c>
      <c r="H56" t="s">
        <v>486</v>
      </c>
      <c r="I56" s="159">
        <v>42825</v>
      </c>
      <c r="J56" t="s">
        <v>30</v>
      </c>
      <c r="K56"/>
      <c r="L56"/>
      <c r="M56" t="s">
        <v>190</v>
      </c>
      <c r="N56" t="s">
        <v>487</v>
      </c>
      <c r="O56"/>
      <c r="P56"/>
      <c r="Q56"/>
      <c r="R56"/>
      <c r="S56" s="159">
        <v>42858</v>
      </c>
      <c r="T56" s="161">
        <v>1973.53</v>
      </c>
      <c r="U56" s="161" t="s">
        <v>34</v>
      </c>
      <c r="V56" s="161">
        <v>2008.17</v>
      </c>
      <c r="W56" s="161">
        <v>0</v>
      </c>
      <c r="X56" s="122" t="s">
        <v>35</v>
      </c>
      <c r="Y56"/>
      <c r="Z56" s="161">
        <v>2008.17</v>
      </c>
      <c r="AA56" t="s">
        <v>41</v>
      </c>
      <c r="AB56" s="161"/>
      <c r="AC56"/>
    </row>
    <row r="57" spans="1:29" ht="15.75" customHeight="1" x14ac:dyDescent="0.2">
      <c r="A57" s="159">
        <v>42823</v>
      </c>
      <c r="B57" s="159"/>
      <c r="C57" s="159" t="s">
        <v>488</v>
      </c>
      <c r="D57" t="s">
        <v>476</v>
      </c>
      <c r="E57" t="s">
        <v>477</v>
      </c>
      <c r="F57"/>
      <c r="G57" t="s">
        <v>254</v>
      </c>
      <c r="H57" t="s">
        <v>489</v>
      </c>
      <c r="I57" s="159">
        <v>42879</v>
      </c>
      <c r="J57" t="s">
        <v>30</v>
      </c>
      <c r="K57"/>
      <c r="L57"/>
      <c r="M57" t="s">
        <v>190</v>
      </c>
      <c r="N57" t="s">
        <v>490</v>
      </c>
      <c r="O57"/>
      <c r="P57"/>
      <c r="Q57"/>
      <c r="R57"/>
      <c r="S57" s="159">
        <v>42866</v>
      </c>
      <c r="T57" s="161">
        <v>2689</v>
      </c>
      <c r="U57" s="161" t="s">
        <v>261</v>
      </c>
      <c r="V57" s="161">
        <v>2564.8200000000002</v>
      </c>
      <c r="W57" s="161">
        <v>0</v>
      </c>
      <c r="X57" s="122" t="s">
        <v>35</v>
      </c>
      <c r="Y57"/>
      <c r="Z57" s="161">
        <v>2564.8200000000002</v>
      </c>
      <c r="AA57" t="s">
        <v>41</v>
      </c>
      <c r="AB57"/>
      <c r="AC57"/>
    </row>
    <row r="58" spans="1:29" ht="15.75" customHeight="1" x14ac:dyDescent="0.2">
      <c r="A58" s="159">
        <v>42815</v>
      </c>
      <c r="B58" s="159"/>
      <c r="C58" t="s">
        <v>491</v>
      </c>
      <c r="D58" t="s">
        <v>263</v>
      </c>
      <c r="E58" t="s">
        <v>492</v>
      </c>
      <c r="F58"/>
      <c r="G58" t="s">
        <v>246</v>
      </c>
      <c r="H58" t="s">
        <v>493</v>
      </c>
      <c r="I58" s="159">
        <v>42866</v>
      </c>
      <c r="J58" t="s">
        <v>30</v>
      </c>
      <c r="K58"/>
      <c r="L58"/>
      <c r="M58" t="s">
        <v>190</v>
      </c>
      <c r="N58" t="s">
        <v>371</v>
      </c>
      <c r="O58"/>
      <c r="P58"/>
      <c r="Q58"/>
      <c r="R58"/>
      <c r="S58" s="159">
        <v>42849</v>
      </c>
      <c r="T58" s="161">
        <v>2812.5</v>
      </c>
      <c r="U58" s="161" t="s">
        <v>38</v>
      </c>
      <c r="V58" s="161">
        <v>3375</v>
      </c>
      <c r="W58" s="161">
        <v>0</v>
      </c>
      <c r="X58" s="122" t="s">
        <v>149</v>
      </c>
      <c r="Y58"/>
      <c r="Z58" s="161">
        <v>3375</v>
      </c>
      <c r="AA58" t="s">
        <v>41</v>
      </c>
      <c r="AB58" s="161"/>
      <c r="AC58"/>
    </row>
    <row r="59" spans="1:29" ht="15.75" customHeight="1" x14ac:dyDescent="0.2">
      <c r="A59" s="159">
        <v>42891</v>
      </c>
      <c r="B59" s="159"/>
      <c r="C59" t="s">
        <v>494</v>
      </c>
      <c r="D59" t="s">
        <v>495</v>
      </c>
      <c r="E59" t="s">
        <v>436</v>
      </c>
      <c r="F59"/>
      <c r="G59" t="s">
        <v>254</v>
      </c>
      <c r="H59" t="s">
        <v>496</v>
      </c>
      <c r="I59" s="159">
        <v>42930</v>
      </c>
      <c r="J59" t="s">
        <v>30</v>
      </c>
      <c r="K59" t="s">
        <v>30</v>
      </c>
      <c r="L59" t="s">
        <v>30</v>
      </c>
      <c r="M59" t="s">
        <v>190</v>
      </c>
      <c r="N59" t="s">
        <v>497</v>
      </c>
      <c r="O59" t="s">
        <v>190</v>
      </c>
      <c r="P59" t="s">
        <v>497</v>
      </c>
      <c r="Q59"/>
      <c r="R59"/>
      <c r="S59" s="159">
        <v>42914</v>
      </c>
      <c r="T59" s="161">
        <v>1110</v>
      </c>
      <c r="U59" s="161" t="s">
        <v>38</v>
      </c>
      <c r="V59" s="161">
        <v>1332</v>
      </c>
      <c r="W59" s="161">
        <v>0</v>
      </c>
      <c r="X59" s="122" t="s">
        <v>35</v>
      </c>
      <c r="Y59"/>
      <c r="Z59" s="161">
        <v>1332</v>
      </c>
      <c r="AA59" t="s">
        <v>41</v>
      </c>
      <c r="AB59"/>
      <c r="AC59"/>
    </row>
    <row r="60" spans="1:29" ht="15.75" customHeight="1" x14ac:dyDescent="0.2">
      <c r="A60" s="159">
        <v>42854</v>
      </c>
      <c r="B60" s="159"/>
      <c r="C60" t="s">
        <v>498</v>
      </c>
      <c r="D60" t="s">
        <v>263</v>
      </c>
      <c r="E60" t="s">
        <v>499</v>
      </c>
      <c r="F60"/>
      <c r="G60" t="s">
        <v>254</v>
      </c>
      <c r="H60" t="s">
        <v>500</v>
      </c>
      <c r="I60" s="159">
        <v>42892</v>
      </c>
      <c r="J60" t="s">
        <v>30</v>
      </c>
      <c r="K60"/>
      <c r="L60"/>
      <c r="M60" t="s">
        <v>192</v>
      </c>
      <c r="N60" t="s">
        <v>501</v>
      </c>
      <c r="O60"/>
      <c r="P60"/>
      <c r="Q60"/>
      <c r="R60"/>
      <c r="S60" s="159">
        <v>42835</v>
      </c>
      <c r="T60" s="161">
        <v>1357</v>
      </c>
      <c r="U60" s="161" t="s">
        <v>38</v>
      </c>
      <c r="V60" s="161">
        <v>1628.4</v>
      </c>
      <c r="W60" s="161">
        <v>0</v>
      </c>
      <c r="X60" s="122" t="s">
        <v>149</v>
      </c>
      <c r="Y60"/>
      <c r="Z60" s="161">
        <v>1628.4</v>
      </c>
      <c r="AA60" t="s">
        <v>41</v>
      </c>
      <c r="AB60" s="161"/>
      <c r="AC60"/>
    </row>
    <row r="61" spans="1:29" ht="15.75" customHeight="1" x14ac:dyDescent="0.2">
      <c r="A61" s="159">
        <v>75686</v>
      </c>
      <c r="B61" s="159"/>
      <c r="C61" t="s">
        <v>502</v>
      </c>
      <c r="D61" t="s">
        <v>326</v>
      </c>
      <c r="E61" t="s">
        <v>436</v>
      </c>
      <c r="F61"/>
      <c r="G61" t="s">
        <v>254</v>
      </c>
      <c r="H61" t="s">
        <v>503</v>
      </c>
      <c r="I61" s="159">
        <v>42849</v>
      </c>
      <c r="J61" t="s">
        <v>30</v>
      </c>
      <c r="K61" t="s">
        <v>30</v>
      </c>
      <c r="L61"/>
      <c r="M61" t="s">
        <v>192</v>
      </c>
      <c r="N61" t="s">
        <v>504</v>
      </c>
      <c r="O61" t="s">
        <v>192</v>
      </c>
      <c r="P61" t="s">
        <v>505</v>
      </c>
      <c r="Q61"/>
      <c r="R61"/>
      <c r="S61" s="159">
        <v>42858</v>
      </c>
      <c r="T61" s="161">
        <v>1110</v>
      </c>
      <c r="U61" s="161" t="s">
        <v>38</v>
      </c>
      <c r="V61" s="161">
        <v>1332</v>
      </c>
      <c r="W61" s="161">
        <v>0</v>
      </c>
      <c r="X61" s="122" t="s">
        <v>35</v>
      </c>
      <c r="Y61"/>
      <c r="Z61" s="161">
        <v>1332</v>
      </c>
      <c r="AA61" t="s">
        <v>41</v>
      </c>
      <c r="AB61" s="161"/>
      <c r="AC61"/>
    </row>
    <row r="62" spans="1:29" ht="15.75" customHeight="1" x14ac:dyDescent="0.2">
      <c r="A62" s="159">
        <v>42858</v>
      </c>
      <c r="B62" s="159"/>
      <c r="C62" t="s">
        <v>506</v>
      </c>
      <c r="D62" t="s">
        <v>435</v>
      </c>
      <c r="E62" t="s">
        <v>327</v>
      </c>
      <c r="F62"/>
      <c r="G62" t="s">
        <v>254</v>
      </c>
      <c r="H62" t="s">
        <v>507</v>
      </c>
      <c r="I62" s="159">
        <v>42908</v>
      </c>
      <c r="J62" t="s">
        <v>30</v>
      </c>
      <c r="K62" t="s">
        <v>160</v>
      </c>
      <c r="L62" t="s">
        <v>30</v>
      </c>
      <c r="M62" t="s">
        <v>190</v>
      </c>
      <c r="N62" t="s">
        <v>508</v>
      </c>
      <c r="O62" t="s">
        <v>181</v>
      </c>
      <c r="P62" t="s">
        <v>509</v>
      </c>
      <c r="Q62" t="s">
        <v>181</v>
      </c>
      <c r="R62" t="s">
        <v>510</v>
      </c>
      <c r="S62" s="159">
        <v>42886</v>
      </c>
      <c r="T62" s="161">
        <v>3150</v>
      </c>
      <c r="U62" s="161" t="s">
        <v>38</v>
      </c>
      <c r="V62" s="161">
        <v>3780</v>
      </c>
      <c r="W62" s="161">
        <v>0</v>
      </c>
      <c r="X62" s="122" t="s">
        <v>35</v>
      </c>
      <c r="Y62"/>
      <c r="Z62" s="161">
        <v>3780</v>
      </c>
      <c r="AA62" t="s">
        <v>41</v>
      </c>
      <c r="AB62" s="161"/>
      <c r="AC62"/>
    </row>
    <row r="63" spans="1:29" ht="15.75" customHeight="1" x14ac:dyDescent="0.2">
      <c r="A63" s="159">
        <v>42826</v>
      </c>
      <c r="B63" s="159"/>
      <c r="C63" t="s">
        <v>511</v>
      </c>
      <c r="D63" t="s">
        <v>326</v>
      </c>
      <c r="E63" t="s">
        <v>436</v>
      </c>
      <c r="F63"/>
      <c r="G63" t="s">
        <v>254</v>
      </c>
      <c r="H63" t="s">
        <v>512</v>
      </c>
      <c r="I63" s="159">
        <v>42871</v>
      </c>
      <c r="J63" t="s">
        <v>30</v>
      </c>
      <c r="K63"/>
      <c r="L63"/>
      <c r="M63" t="s">
        <v>192</v>
      </c>
      <c r="N63">
        <v>502450101</v>
      </c>
      <c r="O63"/>
      <c r="P63"/>
      <c r="Q63"/>
      <c r="R63"/>
      <c r="S63" s="159">
        <v>42858</v>
      </c>
      <c r="T63" s="161">
        <v>1110</v>
      </c>
      <c r="U63" s="161" t="s">
        <v>38</v>
      </c>
      <c r="V63" s="161">
        <v>1332</v>
      </c>
      <c r="W63" s="161">
        <v>0</v>
      </c>
      <c r="X63" s="122" t="s">
        <v>35</v>
      </c>
      <c r="Y63"/>
      <c r="Z63" s="161">
        <v>1332</v>
      </c>
      <c r="AA63" t="s">
        <v>41</v>
      </c>
      <c r="AB63" s="161"/>
      <c r="AC63"/>
    </row>
    <row r="64" spans="1:29" ht="15.75" customHeight="1" x14ac:dyDescent="0.2">
      <c r="A64" s="159">
        <v>42821</v>
      </c>
      <c r="B64" s="159"/>
      <c r="C64" s="163" t="s">
        <v>513</v>
      </c>
      <c r="D64" t="s">
        <v>514</v>
      </c>
      <c r="E64" t="s">
        <v>515</v>
      </c>
      <c r="F64"/>
      <c r="G64" t="s">
        <v>246</v>
      </c>
      <c r="H64" t="s">
        <v>516</v>
      </c>
      <c r="I64" s="159">
        <v>42832</v>
      </c>
      <c r="J64" t="s">
        <v>30</v>
      </c>
      <c r="K64"/>
      <c r="L64"/>
      <c r="M64" t="s">
        <v>190</v>
      </c>
      <c r="N64" t="s">
        <v>517</v>
      </c>
      <c r="O64"/>
      <c r="P64"/>
      <c r="Q64"/>
      <c r="R64"/>
      <c r="S64" s="159">
        <v>42888</v>
      </c>
      <c r="T64" s="161">
        <v>100</v>
      </c>
      <c r="U64" t="s">
        <v>261</v>
      </c>
      <c r="V64" s="161">
        <v>95.38</v>
      </c>
      <c r="W64" s="161">
        <v>95.38</v>
      </c>
      <c r="X64" s="122" t="s">
        <v>160</v>
      </c>
      <c r="Y64"/>
      <c r="Z64" s="161">
        <v>95.38</v>
      </c>
      <c r="AA64" t="s">
        <v>518</v>
      </c>
      <c r="AB64" s="161" t="s">
        <v>1687</v>
      </c>
      <c r="AC64"/>
    </row>
    <row r="65" spans="1:29" ht="15.75" customHeight="1" x14ac:dyDescent="0.2">
      <c r="A65" s="159">
        <v>42836</v>
      </c>
      <c r="B65" s="159"/>
      <c r="C65" t="s">
        <v>519</v>
      </c>
      <c r="D65" t="s">
        <v>476</v>
      </c>
      <c r="E65" t="s">
        <v>520</v>
      </c>
      <c r="F65"/>
      <c r="G65" t="s">
        <v>246</v>
      </c>
      <c r="H65" t="s">
        <v>521</v>
      </c>
      <c r="I65" s="159">
        <v>42879</v>
      </c>
      <c r="J65" t="s">
        <v>30</v>
      </c>
      <c r="K65"/>
      <c r="L65"/>
      <c r="M65" t="s">
        <v>190</v>
      </c>
      <c r="N65" t="s">
        <v>522</v>
      </c>
      <c r="O65"/>
      <c r="P65"/>
      <c r="Q65"/>
      <c r="R65"/>
      <c r="S65" s="159">
        <v>42866</v>
      </c>
      <c r="T65" s="161">
        <v>1621</v>
      </c>
      <c r="U65" s="161" t="s">
        <v>261</v>
      </c>
      <c r="V65" s="161">
        <v>1546.14</v>
      </c>
      <c r="W65" s="161">
        <v>0</v>
      </c>
      <c r="X65" s="122" t="s">
        <v>35</v>
      </c>
      <c r="Y65"/>
      <c r="Z65" s="161">
        <v>1546.14</v>
      </c>
      <c r="AA65" t="s">
        <v>41</v>
      </c>
      <c r="AB65" s="161"/>
      <c r="AC65"/>
    </row>
    <row r="66" spans="1:29" ht="15.75" customHeight="1" x14ac:dyDescent="0.2">
      <c r="A66" s="159">
        <v>42851</v>
      </c>
      <c r="B66" s="159"/>
      <c r="C66" t="s">
        <v>523</v>
      </c>
      <c r="D66" t="s">
        <v>263</v>
      </c>
      <c r="E66" t="s">
        <v>524</v>
      </c>
      <c r="F66"/>
      <c r="G66" t="s">
        <v>246</v>
      </c>
      <c r="H66" t="s">
        <v>525</v>
      </c>
      <c r="I66" s="159">
        <v>42893</v>
      </c>
      <c r="J66" t="s">
        <v>30</v>
      </c>
      <c r="K66" t="s">
        <v>160</v>
      </c>
      <c r="L66"/>
      <c r="M66" t="s">
        <v>190</v>
      </c>
      <c r="N66" t="s">
        <v>526</v>
      </c>
      <c r="O66" t="s">
        <v>160</v>
      </c>
      <c r="P66">
        <v>671571</v>
      </c>
      <c r="Q66"/>
      <c r="R66"/>
      <c r="S66" s="159">
        <v>42858</v>
      </c>
      <c r="T66" s="161">
        <v>1800</v>
      </c>
      <c r="U66" s="161" t="s">
        <v>38</v>
      </c>
      <c r="V66" s="161">
        <v>2160</v>
      </c>
      <c r="W66" s="161">
        <v>0</v>
      </c>
      <c r="X66" s="122" t="s">
        <v>527</v>
      </c>
      <c r="Y66"/>
      <c r="Z66" s="161">
        <v>2160</v>
      </c>
      <c r="AA66" t="s">
        <v>41</v>
      </c>
      <c r="AB66"/>
      <c r="AC66"/>
    </row>
    <row r="67" spans="1:29" ht="15.75" customHeight="1" x14ac:dyDescent="0.2">
      <c r="A67" s="159">
        <v>42843</v>
      </c>
      <c r="B67" s="159"/>
      <c r="C67" t="s">
        <v>528</v>
      </c>
      <c r="D67" t="s">
        <v>529</v>
      </c>
      <c r="E67" t="s">
        <v>530</v>
      </c>
      <c r="F67"/>
      <c r="G67" t="s">
        <v>246</v>
      </c>
      <c r="H67" t="s">
        <v>531</v>
      </c>
      <c r="I67" s="159">
        <v>42907</v>
      </c>
      <c r="J67" t="s">
        <v>30</v>
      </c>
      <c r="K67"/>
      <c r="L67"/>
      <c r="M67" t="s">
        <v>190</v>
      </c>
      <c r="N67" t="s">
        <v>532</v>
      </c>
      <c r="O67"/>
      <c r="P67"/>
      <c r="Q67"/>
      <c r="R67"/>
      <c r="S67" s="159">
        <v>42893</v>
      </c>
      <c r="T67" s="161">
        <v>1600</v>
      </c>
      <c r="U67" s="161" t="s">
        <v>38</v>
      </c>
      <c r="V67" s="161">
        <v>1920</v>
      </c>
      <c r="W67" s="161">
        <v>0</v>
      </c>
      <c r="X67" s="122" t="s">
        <v>35</v>
      </c>
      <c r="Y67"/>
      <c r="Z67" s="161">
        <v>1920</v>
      </c>
      <c r="AA67" t="s">
        <v>41</v>
      </c>
      <c r="AB67" s="161"/>
      <c r="AC67"/>
    </row>
    <row r="68" spans="1:29" ht="15.75" customHeight="1" x14ac:dyDescent="0.2">
      <c r="A68" s="159">
        <v>42844</v>
      </c>
      <c r="B68" s="159"/>
      <c r="C68" t="s">
        <v>533</v>
      </c>
      <c r="D68" t="s">
        <v>435</v>
      </c>
      <c r="E68" t="s">
        <v>436</v>
      </c>
      <c r="F68"/>
      <c r="G68" t="s">
        <v>254</v>
      </c>
      <c r="H68" t="s">
        <v>534</v>
      </c>
      <c r="I68" s="159">
        <v>42908</v>
      </c>
      <c r="J68" t="s">
        <v>30</v>
      </c>
      <c r="K68" t="s">
        <v>30</v>
      </c>
      <c r="L68" t="s">
        <v>30</v>
      </c>
      <c r="M68" t="s">
        <v>190</v>
      </c>
      <c r="N68" t="s">
        <v>415</v>
      </c>
      <c r="O68" t="s">
        <v>190</v>
      </c>
      <c r="P68" t="s">
        <v>535</v>
      </c>
      <c r="Q68" t="s">
        <v>190</v>
      </c>
      <c r="R68" t="s">
        <v>536</v>
      </c>
      <c r="S68" s="159">
        <v>42872</v>
      </c>
      <c r="T68" s="161">
        <v>890</v>
      </c>
      <c r="U68" s="161" t="s">
        <v>38</v>
      </c>
      <c r="V68" s="161">
        <v>1068</v>
      </c>
      <c r="W68" s="161">
        <v>0</v>
      </c>
      <c r="X68" s="122" t="s">
        <v>35</v>
      </c>
      <c r="Y68"/>
      <c r="Z68" s="161">
        <v>1068</v>
      </c>
      <c r="AA68" t="s">
        <v>41</v>
      </c>
      <c r="AB68" s="161"/>
      <c r="AC68"/>
    </row>
    <row r="69" spans="1:29" ht="15.75" customHeight="1" x14ac:dyDescent="0.2">
      <c r="A69" s="159">
        <v>42842</v>
      </c>
      <c r="B69" s="159"/>
      <c r="C69" t="s">
        <v>537</v>
      </c>
      <c r="D69" t="s">
        <v>538</v>
      </c>
      <c r="E69" t="s">
        <v>539</v>
      </c>
      <c r="F69"/>
      <c r="G69" t="s">
        <v>246</v>
      </c>
      <c r="H69" t="s">
        <v>540</v>
      </c>
      <c r="I69" s="159">
        <v>41746</v>
      </c>
      <c r="J69" t="s">
        <v>30</v>
      </c>
      <c r="K69" t="s">
        <v>30</v>
      </c>
      <c r="L69" t="s">
        <v>30</v>
      </c>
      <c r="M69" t="s">
        <v>192</v>
      </c>
      <c r="N69" t="s">
        <v>541</v>
      </c>
      <c r="O69" t="s">
        <v>192</v>
      </c>
      <c r="P69" t="s">
        <v>542</v>
      </c>
      <c r="Q69" t="s">
        <v>190</v>
      </c>
      <c r="R69" t="s">
        <v>543</v>
      </c>
      <c r="S69" s="159">
        <v>42874</v>
      </c>
      <c r="T69" s="161">
        <v>2000</v>
      </c>
      <c r="U69" s="161" t="s">
        <v>261</v>
      </c>
      <c r="V69" s="161">
        <v>1907.64</v>
      </c>
      <c r="W69" s="161">
        <v>0</v>
      </c>
      <c r="X69" s="122" t="s">
        <v>147</v>
      </c>
      <c r="Y69"/>
      <c r="Z69" s="161">
        <v>1907.64</v>
      </c>
      <c r="AA69" t="s">
        <v>41</v>
      </c>
      <c r="AB69" s="161"/>
      <c r="AC69"/>
    </row>
    <row r="70" spans="1:29" ht="15.75" customHeight="1" x14ac:dyDescent="0.2">
      <c r="A70" s="159">
        <v>42839</v>
      </c>
      <c r="B70" s="159"/>
      <c r="C70" t="s">
        <v>544</v>
      </c>
      <c r="D70" t="s">
        <v>296</v>
      </c>
      <c r="E70" t="s">
        <v>545</v>
      </c>
      <c r="F70"/>
      <c r="G70" t="s">
        <v>246</v>
      </c>
      <c r="H70" t="s">
        <v>546</v>
      </c>
      <c r="I70" s="159">
        <v>42852</v>
      </c>
      <c r="J70" t="s">
        <v>30</v>
      </c>
      <c r="K70"/>
      <c r="L70"/>
      <c r="M70" t="s">
        <v>190</v>
      </c>
      <c r="N70" t="s">
        <v>547</v>
      </c>
      <c r="O70"/>
      <c r="P70"/>
      <c r="Q70"/>
      <c r="R70"/>
      <c r="S70" s="159">
        <v>43005</v>
      </c>
      <c r="T70" s="161">
        <v>1973.53</v>
      </c>
      <c r="U70" s="161" t="s">
        <v>34</v>
      </c>
      <c r="V70" s="161">
        <v>2008.17</v>
      </c>
      <c r="W70" s="161">
        <v>0</v>
      </c>
      <c r="X70" s="122" t="s">
        <v>35</v>
      </c>
      <c r="Y70"/>
      <c r="Z70" s="161">
        <v>2008.17</v>
      </c>
      <c r="AA70" t="s">
        <v>41</v>
      </c>
      <c r="AB70" s="161"/>
      <c r="AC70"/>
    </row>
    <row r="71" spans="1:29" ht="15.75" customHeight="1" x14ac:dyDescent="0.2">
      <c r="A71" s="159">
        <v>42850</v>
      </c>
      <c r="B71" s="159"/>
      <c r="C71" t="s">
        <v>548</v>
      </c>
      <c r="D71" t="s">
        <v>435</v>
      </c>
      <c r="E71" t="s">
        <v>436</v>
      </c>
      <c r="F71"/>
      <c r="G71" t="s">
        <v>254</v>
      </c>
      <c r="H71" t="s">
        <v>549</v>
      </c>
      <c r="I71" s="159">
        <v>42894</v>
      </c>
      <c r="J71" t="s">
        <v>30</v>
      </c>
      <c r="K71"/>
      <c r="L71"/>
      <c r="M71" t="s">
        <v>186</v>
      </c>
      <c r="N71" t="s">
        <v>550</v>
      </c>
      <c r="O71"/>
      <c r="P71"/>
      <c r="Q71"/>
      <c r="R71"/>
      <c r="S71" s="159">
        <v>42872</v>
      </c>
      <c r="T71" s="161">
        <v>1110</v>
      </c>
      <c r="U71" s="161" t="s">
        <v>38</v>
      </c>
      <c r="V71" s="161">
        <v>1332</v>
      </c>
      <c r="W71" s="161">
        <v>0</v>
      </c>
      <c r="X71" s="122" t="s">
        <v>35</v>
      </c>
      <c r="Y71"/>
      <c r="Z71" s="161">
        <v>1332</v>
      </c>
      <c r="AA71" t="s">
        <v>41</v>
      </c>
      <c r="AB71" s="161"/>
      <c r="AC71"/>
    </row>
    <row r="72" spans="1:29" ht="15.75" customHeight="1" x14ac:dyDescent="0.2">
      <c r="A72" s="159">
        <v>42852</v>
      </c>
      <c r="B72" s="159"/>
      <c r="C72" t="s">
        <v>551</v>
      </c>
      <c r="D72" t="s">
        <v>271</v>
      </c>
      <c r="E72" t="s">
        <v>552</v>
      </c>
      <c r="F72"/>
      <c r="G72" t="s">
        <v>246</v>
      </c>
      <c r="H72" t="s">
        <v>553</v>
      </c>
      <c r="I72" s="159">
        <v>42886</v>
      </c>
      <c r="J72" t="s">
        <v>30</v>
      </c>
      <c r="K72"/>
      <c r="L72"/>
      <c r="M72" t="s">
        <v>188</v>
      </c>
      <c r="N72" t="s">
        <v>554</v>
      </c>
      <c r="O72"/>
      <c r="P72"/>
      <c r="Q72"/>
      <c r="R72"/>
      <c r="S72" s="159">
        <v>42893</v>
      </c>
      <c r="T72" s="161">
        <v>1750</v>
      </c>
      <c r="U72" s="161" t="s">
        <v>38</v>
      </c>
      <c r="V72" s="161">
        <v>2100</v>
      </c>
      <c r="W72" s="161">
        <v>0</v>
      </c>
      <c r="X72" s="122" t="s">
        <v>35</v>
      </c>
      <c r="Y72"/>
      <c r="Z72" s="161">
        <v>2100</v>
      </c>
      <c r="AA72" t="s">
        <v>41</v>
      </c>
      <c r="AB72" s="161"/>
      <c r="AC72"/>
    </row>
    <row r="73" spans="1:29" ht="15.75" customHeight="1" x14ac:dyDescent="0.2">
      <c r="A73" s="159">
        <v>42848</v>
      </c>
      <c r="B73" s="159"/>
      <c r="C73" t="s">
        <v>555</v>
      </c>
      <c r="D73" t="s">
        <v>296</v>
      </c>
      <c r="E73" t="s">
        <v>556</v>
      </c>
      <c r="F73"/>
      <c r="G73" t="s">
        <v>246</v>
      </c>
      <c r="H73" t="s">
        <v>557</v>
      </c>
      <c r="I73" s="159">
        <v>42857</v>
      </c>
      <c r="J73" t="s">
        <v>30</v>
      </c>
      <c r="K73"/>
      <c r="L73"/>
      <c r="M73" t="s">
        <v>190</v>
      </c>
      <c r="N73" t="s">
        <v>371</v>
      </c>
      <c r="O73"/>
      <c r="P73"/>
      <c r="Q73"/>
      <c r="R73"/>
      <c r="S73" s="159">
        <v>42879</v>
      </c>
      <c r="T73" s="161">
        <v>1973.53</v>
      </c>
      <c r="U73" s="161" t="s">
        <v>34</v>
      </c>
      <c r="V73" s="161">
        <v>1999.86</v>
      </c>
      <c r="W73" s="161">
        <v>0</v>
      </c>
      <c r="X73" s="122" t="s">
        <v>35</v>
      </c>
      <c r="Y73"/>
      <c r="Z73" s="161">
        <v>1999.86</v>
      </c>
      <c r="AA73" t="s">
        <v>41</v>
      </c>
      <c r="AB73"/>
      <c r="AC73"/>
    </row>
    <row r="74" spans="1:29" ht="15.75" customHeight="1" x14ac:dyDescent="0.2">
      <c r="A74" s="159">
        <v>42839</v>
      </c>
      <c r="B74" s="159"/>
      <c r="C74" t="s">
        <v>558</v>
      </c>
      <c r="D74" t="s">
        <v>296</v>
      </c>
      <c r="E74" t="s">
        <v>559</v>
      </c>
      <c r="F74"/>
      <c r="G74" t="s">
        <v>246</v>
      </c>
      <c r="H74" t="s">
        <v>560</v>
      </c>
      <c r="I74" s="159">
        <v>42888</v>
      </c>
      <c r="J74" t="s">
        <v>30</v>
      </c>
      <c r="K74"/>
      <c r="L74"/>
      <c r="M74" t="s">
        <v>186</v>
      </c>
      <c r="N74" t="s">
        <v>561</v>
      </c>
      <c r="O74"/>
      <c r="P74"/>
      <c r="Q74"/>
      <c r="R74"/>
      <c r="S74" s="159">
        <v>42900</v>
      </c>
      <c r="T74" s="161">
        <v>2960.29</v>
      </c>
      <c r="U74" s="161" t="s">
        <v>34</v>
      </c>
      <c r="V74" s="161">
        <v>2999.79</v>
      </c>
      <c r="W74" s="161">
        <v>0</v>
      </c>
      <c r="X74" s="122" t="s">
        <v>35</v>
      </c>
      <c r="Y74"/>
      <c r="Z74" s="161">
        <v>2999.79</v>
      </c>
      <c r="AA74" t="s">
        <v>41</v>
      </c>
      <c r="AB74" s="161"/>
      <c r="AC74"/>
    </row>
    <row r="75" spans="1:29" ht="15.75" customHeight="1" x14ac:dyDescent="0.2">
      <c r="A75" s="159">
        <v>42821</v>
      </c>
      <c r="B75" s="159"/>
      <c r="C75" t="s">
        <v>562</v>
      </c>
      <c r="D75" t="s">
        <v>296</v>
      </c>
      <c r="E75" t="s">
        <v>563</v>
      </c>
      <c r="F75"/>
      <c r="G75" t="s">
        <v>254</v>
      </c>
      <c r="H75" t="s">
        <v>564</v>
      </c>
      <c r="I75" s="159">
        <v>42851</v>
      </c>
      <c r="J75" t="s">
        <v>30</v>
      </c>
      <c r="K75" t="s">
        <v>30</v>
      </c>
      <c r="L75" t="s">
        <v>30</v>
      </c>
      <c r="M75" t="s">
        <v>186</v>
      </c>
      <c r="N75" t="s">
        <v>565</v>
      </c>
      <c r="O75" t="s">
        <v>186</v>
      </c>
      <c r="P75" t="s">
        <v>566</v>
      </c>
      <c r="Q75" t="s">
        <v>186</v>
      </c>
      <c r="R75" t="s">
        <v>567</v>
      </c>
      <c r="S75" s="159">
        <v>42872</v>
      </c>
      <c r="T75" s="161">
        <v>2691.18</v>
      </c>
      <c r="U75" s="161" t="s">
        <v>34</v>
      </c>
      <c r="V75" s="161">
        <v>2738.42</v>
      </c>
      <c r="W75" s="161">
        <v>0</v>
      </c>
      <c r="X75" s="122" t="s">
        <v>35</v>
      </c>
      <c r="Y75"/>
      <c r="Z75" s="161">
        <v>2738.42</v>
      </c>
      <c r="AA75" t="s">
        <v>41</v>
      </c>
      <c r="AB75" s="161"/>
      <c r="AC75"/>
    </row>
    <row r="76" spans="1:29" ht="15.75" customHeight="1" x14ac:dyDescent="0.2">
      <c r="A76" s="159">
        <v>42844</v>
      </c>
      <c r="B76" s="159"/>
      <c r="C76" t="s">
        <v>568</v>
      </c>
      <c r="D76" t="s">
        <v>569</v>
      </c>
      <c r="E76" t="s">
        <v>570</v>
      </c>
      <c r="F76"/>
      <c r="G76" t="s">
        <v>254</v>
      </c>
      <c r="H76" t="s">
        <v>571</v>
      </c>
      <c r="I76" s="159">
        <v>42887</v>
      </c>
      <c r="J76" t="s">
        <v>30</v>
      </c>
      <c r="K76" t="s">
        <v>160</v>
      </c>
      <c r="L76"/>
      <c r="M76" t="s">
        <v>186</v>
      </c>
      <c r="N76" t="s">
        <v>572</v>
      </c>
      <c r="O76" t="s">
        <v>165</v>
      </c>
      <c r="P76" t="s">
        <v>573</v>
      </c>
      <c r="Q76"/>
      <c r="R76"/>
      <c r="S76" s="159">
        <v>42866</v>
      </c>
      <c r="T76" s="161">
        <v>2250</v>
      </c>
      <c r="U76" s="161" t="s">
        <v>261</v>
      </c>
      <c r="V76" s="161">
        <v>2146.09</v>
      </c>
      <c r="W76" s="161">
        <v>0</v>
      </c>
      <c r="X76" s="122" t="s">
        <v>35</v>
      </c>
      <c r="Y76"/>
      <c r="Z76" s="161">
        <v>2146.09</v>
      </c>
      <c r="AA76" t="s">
        <v>41</v>
      </c>
      <c r="AB76" s="161"/>
      <c r="AC76"/>
    </row>
    <row r="77" spans="1:29" ht="15.75" customHeight="1" x14ac:dyDescent="0.2">
      <c r="A77" s="159">
        <v>42757</v>
      </c>
      <c r="B77" s="159"/>
      <c r="C77" t="s">
        <v>574</v>
      </c>
      <c r="D77" t="s">
        <v>263</v>
      </c>
      <c r="E77" t="s">
        <v>575</v>
      </c>
      <c r="F77"/>
      <c r="G77" t="s">
        <v>246</v>
      </c>
      <c r="H77" t="s">
        <v>576</v>
      </c>
      <c r="I77" s="159">
        <v>42891</v>
      </c>
      <c r="J77" t="s">
        <v>30</v>
      </c>
      <c r="K77"/>
      <c r="L77"/>
      <c r="M77" t="s">
        <v>188</v>
      </c>
      <c r="N77" t="s">
        <v>577</v>
      </c>
      <c r="O77"/>
      <c r="P77"/>
      <c r="Q77"/>
      <c r="R77"/>
      <c r="S77" s="159">
        <v>42870</v>
      </c>
      <c r="T77" s="161">
        <v>1500</v>
      </c>
      <c r="U77" s="161" t="s">
        <v>38</v>
      </c>
      <c r="V77" s="161">
        <v>1800</v>
      </c>
      <c r="W77" s="161">
        <v>0</v>
      </c>
      <c r="X77" s="122" t="s">
        <v>578</v>
      </c>
      <c r="Y77"/>
      <c r="Z77" s="161">
        <v>1800</v>
      </c>
      <c r="AA77" t="s">
        <v>41</v>
      </c>
      <c r="AB77" s="161"/>
      <c r="AC77"/>
    </row>
    <row r="78" spans="1:29" ht="15.75" customHeight="1" x14ac:dyDescent="0.2">
      <c r="A78" s="159">
        <v>42857</v>
      </c>
      <c r="B78" s="159"/>
      <c r="C78" s="163" t="s">
        <v>579</v>
      </c>
      <c r="D78" t="s">
        <v>580</v>
      </c>
      <c r="E78" t="s">
        <v>581</v>
      </c>
      <c r="F78"/>
      <c r="G78" t="s">
        <v>246</v>
      </c>
      <c r="H78" t="s">
        <v>582</v>
      </c>
      <c r="I78" s="159" t="s">
        <v>583</v>
      </c>
      <c r="J78" t="s">
        <v>30</v>
      </c>
      <c r="K78" t="s">
        <v>30</v>
      </c>
      <c r="L78"/>
      <c r="M78" t="s">
        <v>186</v>
      </c>
      <c r="N78" t="s">
        <v>584</v>
      </c>
      <c r="O78" t="s">
        <v>186</v>
      </c>
      <c r="P78" t="s">
        <v>585</v>
      </c>
      <c r="Q78"/>
      <c r="R78"/>
      <c r="S78" s="159">
        <v>42958</v>
      </c>
      <c r="T78" s="161">
        <v>3000</v>
      </c>
      <c r="U78" s="161" t="s">
        <v>348</v>
      </c>
      <c r="V78" s="161">
        <v>2881.61</v>
      </c>
      <c r="W78" s="161">
        <v>0</v>
      </c>
      <c r="X78" s="122" t="s">
        <v>35</v>
      </c>
      <c r="Y78"/>
      <c r="Z78" s="161">
        <v>2881.61</v>
      </c>
      <c r="AA78" t="s">
        <v>180</v>
      </c>
      <c r="AB78" s="161" t="s">
        <v>1692</v>
      </c>
      <c r="AC78"/>
    </row>
    <row r="79" spans="1:29" ht="15.75" customHeight="1" x14ac:dyDescent="0.2">
      <c r="A79" s="159">
        <v>42858</v>
      </c>
      <c r="B79" s="159"/>
      <c r="C79" t="s">
        <v>586</v>
      </c>
      <c r="D79" t="s">
        <v>296</v>
      </c>
      <c r="E79" t="s">
        <v>587</v>
      </c>
      <c r="F79"/>
      <c r="G79" t="s">
        <v>246</v>
      </c>
      <c r="H79" t="s">
        <v>588</v>
      </c>
      <c r="I79" s="159">
        <v>42859</v>
      </c>
      <c r="J79" t="s">
        <v>30</v>
      </c>
      <c r="K79"/>
      <c r="L79"/>
      <c r="M79" t="s">
        <v>190</v>
      </c>
      <c r="N79" t="s">
        <v>589</v>
      </c>
      <c r="O79"/>
      <c r="P79"/>
      <c r="Q79"/>
      <c r="R79"/>
      <c r="S79" s="159">
        <v>42879</v>
      </c>
      <c r="T79" s="161">
        <v>2780.88</v>
      </c>
      <c r="U79" s="161" t="s">
        <v>34</v>
      </c>
      <c r="V79" s="161">
        <v>2817.98</v>
      </c>
      <c r="W79" s="161">
        <v>0</v>
      </c>
      <c r="X79" s="122" t="s">
        <v>35</v>
      </c>
      <c r="Y79"/>
      <c r="Z79" s="161">
        <v>2817.98</v>
      </c>
      <c r="AA79" t="s">
        <v>41</v>
      </c>
      <c r="AB79" s="161"/>
      <c r="AC79"/>
    </row>
    <row r="80" spans="1:29" ht="15.75" customHeight="1" x14ac:dyDescent="0.2">
      <c r="A80" s="159">
        <v>42779</v>
      </c>
      <c r="B80" s="159"/>
      <c r="C80" t="s">
        <v>590</v>
      </c>
      <c r="D80" t="s">
        <v>296</v>
      </c>
      <c r="E80" t="s">
        <v>591</v>
      </c>
      <c r="F80"/>
      <c r="G80" t="s">
        <v>246</v>
      </c>
      <c r="H80" t="s">
        <v>592</v>
      </c>
      <c r="I80" s="159">
        <v>42865</v>
      </c>
      <c r="J80" t="s">
        <v>30</v>
      </c>
      <c r="K80" t="s">
        <v>30</v>
      </c>
      <c r="L80" t="s">
        <v>30</v>
      </c>
      <c r="M80" t="s">
        <v>190</v>
      </c>
      <c r="N80" t="s">
        <v>593</v>
      </c>
      <c r="O80" t="s">
        <v>190</v>
      </c>
      <c r="P80" t="s">
        <v>594</v>
      </c>
      <c r="Q80" t="s">
        <v>190</v>
      </c>
      <c r="R80" t="s">
        <v>483</v>
      </c>
      <c r="S80" s="159">
        <v>42879</v>
      </c>
      <c r="T80" s="161">
        <v>1973.53</v>
      </c>
      <c r="U80" s="161" t="s">
        <v>34</v>
      </c>
      <c r="V80" s="161">
        <v>1999.86</v>
      </c>
      <c r="W80" s="161">
        <v>456</v>
      </c>
      <c r="X80" s="122" t="s">
        <v>35</v>
      </c>
      <c r="Y80"/>
      <c r="Z80" s="161">
        <v>1999.86</v>
      </c>
      <c r="AA80" t="s">
        <v>41</v>
      </c>
      <c r="AB80" s="161"/>
      <c r="AC80"/>
    </row>
    <row r="81" spans="1:29" ht="15.75" customHeight="1" x14ac:dyDescent="0.2">
      <c r="A81" s="159">
        <v>42779</v>
      </c>
      <c r="B81" s="159"/>
      <c r="C81" t="s">
        <v>590</v>
      </c>
      <c r="D81" t="s">
        <v>296</v>
      </c>
      <c r="E81" t="s">
        <v>591</v>
      </c>
      <c r="F81"/>
      <c r="G81" t="s">
        <v>246</v>
      </c>
      <c r="H81" t="s">
        <v>592</v>
      </c>
      <c r="I81" s="159">
        <v>42865</v>
      </c>
      <c r="J81" t="s">
        <v>30</v>
      </c>
      <c r="K81" t="s">
        <v>30</v>
      </c>
      <c r="L81" t="s">
        <v>30</v>
      </c>
      <c r="M81" t="s">
        <v>190</v>
      </c>
      <c r="N81" t="s">
        <v>593</v>
      </c>
      <c r="O81" t="s">
        <v>190</v>
      </c>
      <c r="P81" t="s">
        <v>594</v>
      </c>
      <c r="Q81" t="s">
        <v>190</v>
      </c>
      <c r="R81" t="s">
        <v>483</v>
      </c>
      <c r="S81" s="159">
        <v>42879</v>
      </c>
      <c r="T81" s="161">
        <v>450</v>
      </c>
      <c r="U81" s="161" t="s">
        <v>34</v>
      </c>
      <c r="V81" s="161">
        <v>456</v>
      </c>
      <c r="W81" s="161">
        <v>0</v>
      </c>
      <c r="X81" s="122" t="s">
        <v>35</v>
      </c>
      <c r="Y81" s="161"/>
      <c r="Z81" s="161">
        <v>456</v>
      </c>
      <c r="AA81" t="s">
        <v>41</v>
      </c>
      <c r="AB81" s="161"/>
      <c r="AC81"/>
    </row>
    <row r="82" spans="1:29" ht="15.75" customHeight="1" x14ac:dyDescent="0.2">
      <c r="A82" s="159">
        <v>42823</v>
      </c>
      <c r="B82" s="159"/>
      <c r="C82" t="s">
        <v>595</v>
      </c>
      <c r="D82" t="s">
        <v>596</v>
      </c>
      <c r="E82" t="s">
        <v>597</v>
      </c>
      <c r="F82"/>
      <c r="G82" t="s">
        <v>254</v>
      </c>
      <c r="H82" t="s">
        <v>598</v>
      </c>
      <c r="I82" s="159">
        <v>42844</v>
      </c>
      <c r="J82" t="s">
        <v>30</v>
      </c>
      <c r="K82"/>
      <c r="L82"/>
      <c r="M82" t="s">
        <v>190</v>
      </c>
      <c r="N82" t="s">
        <v>599</v>
      </c>
      <c r="O82"/>
      <c r="P82"/>
      <c r="Q82"/>
      <c r="R82"/>
      <c r="S82" s="159">
        <v>42880</v>
      </c>
      <c r="T82" s="161">
        <v>2490</v>
      </c>
      <c r="U82" s="161" t="s">
        <v>261</v>
      </c>
      <c r="V82" s="161">
        <v>2406.38</v>
      </c>
      <c r="W82" s="161">
        <v>0</v>
      </c>
      <c r="X82" s="122" t="s">
        <v>35</v>
      </c>
      <c r="Y82"/>
      <c r="Z82" s="161">
        <v>2406.38</v>
      </c>
      <c r="AA82" t="s">
        <v>41</v>
      </c>
      <c r="AB82" s="161"/>
      <c r="AC82"/>
    </row>
    <row r="83" spans="1:29" ht="15.75" customHeight="1" x14ac:dyDescent="0.2">
      <c r="A83" s="159">
        <v>42857</v>
      </c>
      <c r="B83" s="159"/>
      <c r="C83" t="s">
        <v>600</v>
      </c>
      <c r="D83" t="s">
        <v>296</v>
      </c>
      <c r="E83" t="s">
        <v>601</v>
      </c>
      <c r="F83"/>
      <c r="G83" t="s">
        <v>246</v>
      </c>
      <c r="H83" t="s">
        <v>602</v>
      </c>
      <c r="I83" s="159">
        <v>42870</v>
      </c>
      <c r="J83" t="s">
        <v>30</v>
      </c>
      <c r="K83" t="s">
        <v>30</v>
      </c>
      <c r="L83"/>
      <c r="M83" t="s">
        <v>190</v>
      </c>
      <c r="N83" t="s">
        <v>603</v>
      </c>
      <c r="O83" t="s">
        <v>190</v>
      </c>
      <c r="P83" t="s">
        <v>604</v>
      </c>
      <c r="Q83"/>
      <c r="R83"/>
      <c r="S83" s="159">
        <v>42879</v>
      </c>
      <c r="T83" s="161">
        <v>2780.88</v>
      </c>
      <c r="U83" s="161" t="s">
        <v>34</v>
      </c>
      <c r="V83" s="161">
        <v>2817.98</v>
      </c>
      <c r="W83" s="161">
        <v>0</v>
      </c>
      <c r="X83" s="122" t="s">
        <v>35</v>
      </c>
      <c r="Y83"/>
      <c r="Z83" s="161">
        <v>2817.98</v>
      </c>
      <c r="AA83" t="s">
        <v>41</v>
      </c>
      <c r="AB83" s="161"/>
      <c r="AC83"/>
    </row>
    <row r="84" spans="1:29" ht="15.75" customHeight="1" x14ac:dyDescent="0.2">
      <c r="A84" s="159">
        <v>42863</v>
      </c>
      <c r="B84" s="159"/>
      <c r="C84" t="s">
        <v>605</v>
      </c>
      <c r="D84" t="s">
        <v>404</v>
      </c>
      <c r="E84" t="s">
        <v>606</v>
      </c>
      <c r="F84"/>
      <c r="G84" t="s">
        <v>246</v>
      </c>
      <c r="H84" t="s">
        <v>607</v>
      </c>
      <c r="I84" s="159">
        <v>42900</v>
      </c>
      <c r="J84" t="s">
        <v>30</v>
      </c>
      <c r="K84" t="s">
        <v>30</v>
      </c>
      <c r="L84" t="s">
        <v>30</v>
      </c>
      <c r="M84" t="s">
        <v>190</v>
      </c>
      <c r="N84" t="s">
        <v>608</v>
      </c>
      <c r="O84" t="s">
        <v>190</v>
      </c>
      <c r="P84" t="s">
        <v>609</v>
      </c>
      <c r="Q84" t="s">
        <v>190</v>
      </c>
      <c r="R84" t="s">
        <v>610</v>
      </c>
      <c r="S84" s="159">
        <v>42881</v>
      </c>
      <c r="T84" s="161">
        <v>1780</v>
      </c>
      <c r="U84" s="161" t="s">
        <v>38</v>
      </c>
      <c r="V84" s="161">
        <v>2136</v>
      </c>
      <c r="W84">
        <v>0</v>
      </c>
      <c r="X84" s="122" t="s">
        <v>35</v>
      </c>
      <c r="Y84"/>
      <c r="Z84" s="161">
        <v>2136</v>
      </c>
      <c r="AA84" t="s">
        <v>41</v>
      </c>
      <c r="AB84" s="161" t="s">
        <v>1666</v>
      </c>
      <c r="AC84"/>
    </row>
    <row r="85" spans="1:29" ht="15.75" customHeight="1" x14ac:dyDescent="0.2">
      <c r="A85" s="159">
        <v>42855</v>
      </c>
      <c r="B85" s="159"/>
      <c r="C85" s="163" t="s">
        <v>611</v>
      </c>
      <c r="D85" t="s">
        <v>296</v>
      </c>
      <c r="E85" t="s">
        <v>612</v>
      </c>
      <c r="F85"/>
      <c r="G85" t="s">
        <v>246</v>
      </c>
      <c r="H85" t="s">
        <v>613</v>
      </c>
      <c r="I85" s="159">
        <v>42865</v>
      </c>
      <c r="J85" t="s">
        <v>30</v>
      </c>
      <c r="K85" t="s">
        <v>30</v>
      </c>
      <c r="L85" t="s">
        <v>30</v>
      </c>
      <c r="M85" t="s">
        <v>190</v>
      </c>
      <c r="N85" t="s">
        <v>614</v>
      </c>
      <c r="O85" t="s">
        <v>190</v>
      </c>
      <c r="P85" t="s">
        <v>615</v>
      </c>
      <c r="Q85" t="s">
        <v>190</v>
      </c>
      <c r="R85" t="s">
        <v>616</v>
      </c>
      <c r="S85" s="159">
        <v>42893</v>
      </c>
      <c r="T85" s="161">
        <v>2332.35</v>
      </c>
      <c r="U85" s="161" t="s">
        <v>34</v>
      </c>
      <c r="V85" s="161">
        <v>2363.4699999999998</v>
      </c>
      <c r="W85" s="161">
        <v>0</v>
      </c>
      <c r="X85" s="122" t="s">
        <v>35</v>
      </c>
      <c r="Y85"/>
      <c r="Z85" s="161">
        <v>2363.4699999999998</v>
      </c>
      <c r="AA85" t="s">
        <v>180</v>
      </c>
      <c r="AB85" s="161" t="s">
        <v>1684</v>
      </c>
      <c r="AC85"/>
    </row>
    <row r="86" spans="1:29" ht="15.75" customHeight="1" x14ac:dyDescent="0.2">
      <c r="A86" s="159">
        <v>42863</v>
      </c>
      <c r="B86" s="159"/>
      <c r="C86" t="s">
        <v>617</v>
      </c>
      <c r="D86" t="s">
        <v>296</v>
      </c>
      <c r="E86" t="s">
        <v>618</v>
      </c>
      <c r="F86"/>
      <c r="G86" t="s">
        <v>246</v>
      </c>
      <c r="H86" t="s">
        <v>619</v>
      </c>
      <c r="I86" s="159">
        <v>42864</v>
      </c>
      <c r="J86" t="s">
        <v>30</v>
      </c>
      <c r="K86"/>
      <c r="L86"/>
      <c r="M86" t="s">
        <v>190</v>
      </c>
      <c r="N86" t="s">
        <v>620</v>
      </c>
      <c r="O86"/>
      <c r="P86"/>
      <c r="Q86"/>
      <c r="R86"/>
      <c r="S86" s="159">
        <v>42879</v>
      </c>
      <c r="T86" s="161">
        <v>2960.29</v>
      </c>
      <c r="U86" s="161" t="s">
        <v>34</v>
      </c>
      <c r="V86" s="161">
        <v>2999.79</v>
      </c>
      <c r="W86" s="161">
        <v>0</v>
      </c>
      <c r="X86" s="122" t="s">
        <v>35</v>
      </c>
      <c r="Y86"/>
      <c r="Z86" s="161">
        <v>2999.79</v>
      </c>
      <c r="AA86" t="s">
        <v>41</v>
      </c>
      <c r="AB86" s="161"/>
      <c r="AC86"/>
    </row>
    <row r="87" spans="1:29" ht="15.75" customHeight="1" x14ac:dyDescent="0.2">
      <c r="A87" s="159">
        <v>42863</v>
      </c>
      <c r="B87" s="159"/>
      <c r="C87" t="s">
        <v>621</v>
      </c>
      <c r="D87" t="s">
        <v>404</v>
      </c>
      <c r="E87" t="s">
        <v>622</v>
      </c>
      <c r="F87"/>
      <c r="G87" t="s">
        <v>246</v>
      </c>
      <c r="H87" t="s">
        <v>623</v>
      </c>
      <c r="I87" s="159">
        <v>43102</v>
      </c>
      <c r="J87" t="s">
        <v>30</v>
      </c>
      <c r="K87"/>
      <c r="L87"/>
      <c r="M87" t="s">
        <v>188</v>
      </c>
      <c r="N87" t="s">
        <v>624</v>
      </c>
      <c r="O87"/>
      <c r="P87"/>
      <c r="Q87"/>
      <c r="R87"/>
      <c r="S87" s="159">
        <v>42928</v>
      </c>
      <c r="T87" s="161">
        <v>2500</v>
      </c>
      <c r="U87" s="161" t="s">
        <v>38</v>
      </c>
      <c r="V87" s="161">
        <v>3000</v>
      </c>
      <c r="W87" s="161">
        <v>0</v>
      </c>
      <c r="X87" s="122" t="s">
        <v>35</v>
      </c>
      <c r="Y87"/>
      <c r="Z87" s="161">
        <v>3000</v>
      </c>
      <c r="AA87" t="s">
        <v>41</v>
      </c>
      <c r="AB87"/>
      <c r="AC87"/>
    </row>
    <row r="88" spans="1:29" ht="15.75" customHeight="1" x14ac:dyDescent="0.2">
      <c r="A88" s="159">
        <v>42797</v>
      </c>
      <c r="B88" s="159"/>
      <c r="C88" t="s">
        <v>625</v>
      </c>
      <c r="D88" t="s">
        <v>626</v>
      </c>
      <c r="E88" t="s">
        <v>627</v>
      </c>
      <c r="F88"/>
      <c r="G88" t="s">
        <v>246</v>
      </c>
      <c r="H88" t="s">
        <v>628</v>
      </c>
      <c r="I88" s="159">
        <v>42895</v>
      </c>
      <c r="J88" t="s">
        <v>30</v>
      </c>
      <c r="K88"/>
      <c r="L88"/>
      <c r="M88" t="s">
        <v>32</v>
      </c>
      <c r="N88" t="s">
        <v>629</v>
      </c>
      <c r="O88"/>
      <c r="P88"/>
      <c r="Q88"/>
      <c r="R88"/>
      <c r="S88" s="159">
        <v>42993</v>
      </c>
      <c r="T88" s="161">
        <v>4500</v>
      </c>
      <c r="U88" s="161" t="s">
        <v>261</v>
      </c>
      <c r="V88" s="161">
        <v>4177.63</v>
      </c>
      <c r="W88" s="161">
        <v>0</v>
      </c>
      <c r="X88" s="122" t="s">
        <v>35</v>
      </c>
      <c r="Y88"/>
      <c r="Z88" s="161">
        <v>4177.63</v>
      </c>
      <c r="AA88" t="s">
        <v>41</v>
      </c>
      <c r="AB88" s="161" t="s">
        <v>1666</v>
      </c>
      <c r="AC88"/>
    </row>
    <row r="89" spans="1:29" ht="15.75" customHeight="1" x14ac:dyDescent="0.2">
      <c r="A89" s="159">
        <v>42864</v>
      </c>
      <c r="B89" s="159"/>
      <c r="C89" t="s">
        <v>630</v>
      </c>
      <c r="D89" t="s">
        <v>296</v>
      </c>
      <c r="E89" t="s">
        <v>631</v>
      </c>
      <c r="F89"/>
      <c r="G89" t="s">
        <v>246</v>
      </c>
      <c r="H89" t="s">
        <v>632</v>
      </c>
      <c r="I89" s="159">
        <v>42865</v>
      </c>
      <c r="J89" t="s">
        <v>30</v>
      </c>
      <c r="K89"/>
      <c r="L89"/>
      <c r="M89" t="s">
        <v>188</v>
      </c>
      <c r="N89" t="s">
        <v>633</v>
      </c>
      <c r="O89"/>
      <c r="P89"/>
      <c r="Q89"/>
      <c r="R89"/>
      <c r="S89" s="159">
        <v>42893</v>
      </c>
      <c r="T89" s="161">
        <v>2691.18</v>
      </c>
      <c r="U89" s="161" t="s">
        <v>34</v>
      </c>
      <c r="V89" s="161">
        <v>2727.09</v>
      </c>
      <c r="W89" s="161">
        <v>0</v>
      </c>
      <c r="X89" s="122" t="s">
        <v>35</v>
      </c>
      <c r="Y89"/>
      <c r="Z89" s="161">
        <v>2727.09</v>
      </c>
      <c r="AA89" t="s">
        <v>41</v>
      </c>
      <c r="AB89" s="161"/>
      <c r="AC89"/>
    </row>
    <row r="90" spans="1:29" ht="15.75" customHeight="1" x14ac:dyDescent="0.2">
      <c r="A90" s="159">
        <v>43038</v>
      </c>
      <c r="B90" s="159"/>
      <c r="C90" t="s">
        <v>634</v>
      </c>
      <c r="D90" t="s">
        <v>296</v>
      </c>
      <c r="E90" t="s">
        <v>545</v>
      </c>
      <c r="F90"/>
      <c r="G90" t="s">
        <v>246</v>
      </c>
      <c r="H90" t="s">
        <v>635</v>
      </c>
      <c r="I90" s="159">
        <v>43040</v>
      </c>
      <c r="J90" t="s">
        <v>30</v>
      </c>
      <c r="K90" t="s">
        <v>30</v>
      </c>
      <c r="L90"/>
      <c r="M90" t="s">
        <v>190</v>
      </c>
      <c r="N90" t="s">
        <v>397</v>
      </c>
      <c r="O90" t="s">
        <v>186</v>
      </c>
      <c r="P90" t="s">
        <v>398</v>
      </c>
      <c r="Q90"/>
      <c r="R90"/>
      <c r="S90" s="159">
        <v>43061</v>
      </c>
      <c r="T90" s="161">
        <v>1973.53</v>
      </c>
      <c r="U90" s="161" t="s">
        <v>34</v>
      </c>
      <c r="V90" s="161">
        <v>2064.54</v>
      </c>
      <c r="W90" s="161">
        <v>0</v>
      </c>
      <c r="X90" s="122" t="s">
        <v>35</v>
      </c>
      <c r="Y90"/>
      <c r="Z90" s="161">
        <v>2064.54</v>
      </c>
      <c r="AA90" t="s">
        <v>41</v>
      </c>
      <c r="AB90" s="161"/>
      <c r="AC90"/>
    </row>
    <row r="91" spans="1:29" ht="15.75" customHeight="1" x14ac:dyDescent="0.2">
      <c r="A91" s="159">
        <v>43034</v>
      </c>
      <c r="B91" s="159"/>
      <c r="C91" t="s">
        <v>636</v>
      </c>
      <c r="D91" t="s">
        <v>263</v>
      </c>
      <c r="E91" t="s">
        <v>637</v>
      </c>
      <c r="F91"/>
      <c r="G91" t="s">
        <v>254</v>
      </c>
      <c r="H91" t="s">
        <v>638</v>
      </c>
      <c r="I91" s="159">
        <v>43111</v>
      </c>
      <c r="J91" t="s">
        <v>30</v>
      </c>
      <c r="K91"/>
      <c r="L91"/>
      <c r="M91" t="s">
        <v>32</v>
      </c>
      <c r="N91" t="s">
        <v>310</v>
      </c>
      <c r="O91"/>
      <c r="P91"/>
      <c r="Q91"/>
      <c r="R91"/>
      <c r="S91" s="159">
        <v>43089</v>
      </c>
      <c r="T91" s="161">
        <v>777</v>
      </c>
      <c r="U91" s="161" t="s">
        <v>38</v>
      </c>
      <c r="V91" s="161">
        <v>932.4</v>
      </c>
      <c r="W91" s="161">
        <v>0</v>
      </c>
      <c r="X91" s="122" t="s">
        <v>149</v>
      </c>
      <c r="Y91"/>
      <c r="Z91" s="161">
        <v>932.4</v>
      </c>
      <c r="AA91" t="s">
        <v>41</v>
      </c>
      <c r="AB91"/>
      <c r="AC91"/>
    </row>
    <row r="92" spans="1:29" ht="15.75" customHeight="1" x14ac:dyDescent="0.2">
      <c r="A92" s="159">
        <v>42839</v>
      </c>
      <c r="B92" s="159"/>
      <c r="C92" t="s">
        <v>639</v>
      </c>
      <c r="D92" t="s">
        <v>296</v>
      </c>
      <c r="E92" t="s">
        <v>640</v>
      </c>
      <c r="F92"/>
      <c r="G92" t="s">
        <v>246</v>
      </c>
      <c r="H92" t="s">
        <v>641</v>
      </c>
      <c r="I92" s="159">
        <v>43271</v>
      </c>
      <c r="J92" t="s">
        <v>30</v>
      </c>
      <c r="K92"/>
      <c r="L92"/>
      <c r="M92" t="s">
        <v>192</v>
      </c>
      <c r="N92" t="s">
        <v>642</v>
      </c>
      <c r="O92"/>
      <c r="P92"/>
      <c r="Q92"/>
      <c r="R92"/>
      <c r="S92" s="159">
        <v>42886</v>
      </c>
      <c r="T92" s="161">
        <v>1614.71</v>
      </c>
      <c r="U92" s="161" t="s">
        <v>34</v>
      </c>
      <c r="V92" s="161">
        <v>1636.25</v>
      </c>
      <c r="W92" s="161">
        <v>1205.53</v>
      </c>
      <c r="X92" s="122" t="s">
        <v>35</v>
      </c>
      <c r="Y92"/>
      <c r="Z92" s="161">
        <v>1636.25</v>
      </c>
      <c r="AA92" t="s">
        <v>41</v>
      </c>
      <c r="AB92" s="161"/>
      <c r="AC92"/>
    </row>
    <row r="93" spans="1:29" ht="15.75" customHeight="1" x14ac:dyDescent="0.2">
      <c r="A93" s="159">
        <v>42839</v>
      </c>
      <c r="B93" s="159"/>
      <c r="C93" t="s">
        <v>639</v>
      </c>
      <c r="D93" t="s">
        <v>296</v>
      </c>
      <c r="E93" t="s">
        <v>640</v>
      </c>
      <c r="F93"/>
      <c r="G93" t="s">
        <v>246</v>
      </c>
      <c r="H93" t="s">
        <v>641</v>
      </c>
      <c r="I93" s="159">
        <v>43271</v>
      </c>
      <c r="J93" t="s">
        <v>30</v>
      </c>
      <c r="K93"/>
      <c r="L93"/>
      <c r="M93" t="s">
        <v>192</v>
      </c>
      <c r="N93" t="s">
        <v>642</v>
      </c>
      <c r="O93"/>
      <c r="P93"/>
      <c r="Q93"/>
      <c r="R93"/>
      <c r="S93" s="159">
        <v>42930</v>
      </c>
      <c r="T93" s="161">
        <v>1290</v>
      </c>
      <c r="U93" s="161" t="s">
        <v>261</v>
      </c>
      <c r="V93" s="161">
        <v>1205.53</v>
      </c>
      <c r="W93" s="161">
        <v>0</v>
      </c>
      <c r="X93" s="122" t="s">
        <v>35</v>
      </c>
      <c r="Y93"/>
      <c r="Z93" s="161">
        <v>1205.5</v>
      </c>
      <c r="AA93" t="s">
        <v>41</v>
      </c>
      <c r="AB93"/>
      <c r="AC93"/>
    </row>
    <row r="94" spans="1:29" ht="15.75" customHeight="1" x14ac:dyDescent="0.2">
      <c r="A94" s="159">
        <v>42822</v>
      </c>
      <c r="B94" s="159"/>
      <c r="C94" t="s">
        <v>643</v>
      </c>
      <c r="D94" t="s">
        <v>263</v>
      </c>
      <c r="E94" t="s">
        <v>644</v>
      </c>
      <c r="F94"/>
      <c r="G94" t="s">
        <v>246</v>
      </c>
      <c r="H94" t="s">
        <v>645</v>
      </c>
      <c r="I94" s="159">
        <v>42873</v>
      </c>
      <c r="J94" t="s">
        <v>30</v>
      </c>
      <c r="K94"/>
      <c r="L94"/>
      <c r="M94" t="s">
        <v>32</v>
      </c>
      <c r="N94" t="s">
        <v>646</v>
      </c>
      <c r="O94"/>
      <c r="P94"/>
      <c r="Q94"/>
      <c r="R94"/>
      <c r="S94" s="159">
        <v>42872</v>
      </c>
      <c r="T94" s="161">
        <v>849</v>
      </c>
      <c r="U94" s="161" t="s">
        <v>38</v>
      </c>
      <c r="V94" s="161">
        <v>1018.88</v>
      </c>
      <c r="W94" s="161">
        <v>0</v>
      </c>
      <c r="X94" s="122" t="s">
        <v>149</v>
      </c>
      <c r="Y94"/>
      <c r="Z94" s="161">
        <v>1018.8</v>
      </c>
      <c r="AA94" t="s">
        <v>41</v>
      </c>
      <c r="AB94" s="161"/>
      <c r="AC94"/>
    </row>
    <row r="95" spans="1:29" ht="15.75" customHeight="1" x14ac:dyDescent="0.2">
      <c r="A95" s="159">
        <v>42822</v>
      </c>
      <c r="B95" s="159"/>
      <c r="C95" t="s">
        <v>643</v>
      </c>
      <c r="D95" t="s">
        <v>263</v>
      </c>
      <c r="E95" t="s">
        <v>644</v>
      </c>
      <c r="F95"/>
      <c r="G95" t="s">
        <v>246</v>
      </c>
      <c r="H95" t="s">
        <v>645</v>
      </c>
      <c r="I95" s="159">
        <v>42873</v>
      </c>
      <c r="J95" t="s">
        <v>30</v>
      </c>
      <c r="K95"/>
      <c r="L95"/>
      <c r="M95" t="s">
        <v>32</v>
      </c>
      <c r="N95" t="s">
        <v>646</v>
      </c>
      <c r="O95"/>
      <c r="P95"/>
      <c r="Q95"/>
      <c r="R95"/>
      <c r="S95" s="159">
        <v>43063</v>
      </c>
      <c r="T95" s="161"/>
      <c r="U95" s="161" t="s">
        <v>261</v>
      </c>
      <c r="V95" s="161">
        <v>812.31</v>
      </c>
      <c r="W95" s="161">
        <v>812.31</v>
      </c>
      <c r="X95" s="122" t="s">
        <v>149</v>
      </c>
      <c r="Y95"/>
      <c r="Z95" s="161">
        <v>812.31</v>
      </c>
      <c r="AA95" t="s">
        <v>41</v>
      </c>
      <c r="AB95"/>
      <c r="AC95"/>
    </row>
    <row r="96" spans="1:29" ht="15.75" customHeight="1" x14ac:dyDescent="0.2">
      <c r="A96" s="159">
        <v>42832</v>
      </c>
      <c r="B96" s="159"/>
      <c r="C96" t="s">
        <v>647</v>
      </c>
      <c r="D96" t="s">
        <v>263</v>
      </c>
      <c r="E96" t="s">
        <v>648</v>
      </c>
      <c r="F96"/>
      <c r="G96" t="s">
        <v>246</v>
      </c>
      <c r="H96" t="s">
        <v>649</v>
      </c>
      <c r="I96" s="159">
        <v>42877</v>
      </c>
      <c r="J96" t="s">
        <v>30</v>
      </c>
      <c r="K96" t="s">
        <v>31</v>
      </c>
      <c r="L96"/>
      <c r="M96" t="s">
        <v>186</v>
      </c>
      <c r="N96" t="s">
        <v>650</v>
      </c>
      <c r="O96" t="s">
        <v>39</v>
      </c>
      <c r="P96" t="s">
        <v>651</v>
      </c>
      <c r="Q96"/>
      <c r="R96"/>
      <c r="S96" s="159">
        <v>42871</v>
      </c>
      <c r="T96" s="161">
        <v>1500</v>
      </c>
      <c r="U96" s="161" t="s">
        <v>38</v>
      </c>
      <c r="V96" s="161">
        <v>1800</v>
      </c>
      <c r="W96" s="161">
        <v>0</v>
      </c>
      <c r="X96" s="122" t="s">
        <v>149</v>
      </c>
      <c r="Y96"/>
      <c r="Z96" s="161">
        <v>900</v>
      </c>
      <c r="AA96" t="s">
        <v>41</v>
      </c>
      <c r="AB96" s="161"/>
      <c r="AC96"/>
    </row>
    <row r="97" spans="1:29" ht="15.75" customHeight="1" x14ac:dyDescent="0.2">
      <c r="A97" s="159">
        <v>42851</v>
      </c>
      <c r="B97" s="159"/>
      <c r="C97" t="s">
        <v>652</v>
      </c>
      <c r="D97" t="s">
        <v>653</v>
      </c>
      <c r="E97" t="s">
        <v>654</v>
      </c>
      <c r="F97"/>
      <c r="G97" t="s">
        <v>246</v>
      </c>
      <c r="H97" t="s">
        <v>655</v>
      </c>
      <c r="I97" s="159">
        <v>42899</v>
      </c>
      <c r="J97" t="s">
        <v>30</v>
      </c>
      <c r="K97"/>
      <c r="L97"/>
      <c r="M97" t="s">
        <v>190</v>
      </c>
      <c r="N97" t="s">
        <v>656</v>
      </c>
      <c r="O97" t="s">
        <v>190</v>
      </c>
      <c r="P97" t="s">
        <v>657</v>
      </c>
      <c r="Q97"/>
      <c r="R97"/>
      <c r="S97" s="159">
        <v>42880</v>
      </c>
      <c r="T97" s="161">
        <v>2180</v>
      </c>
      <c r="U97" s="161" t="s">
        <v>261</v>
      </c>
      <c r="V97" s="161">
        <v>2023.83</v>
      </c>
      <c r="W97" s="161">
        <v>0</v>
      </c>
      <c r="X97" s="122" t="s">
        <v>35</v>
      </c>
      <c r="Y97"/>
      <c r="Z97" s="161">
        <v>2023.83</v>
      </c>
      <c r="AA97" t="s">
        <v>41</v>
      </c>
      <c r="AB97" s="161"/>
      <c r="AC97"/>
    </row>
    <row r="98" spans="1:29" ht="15.75" customHeight="1" x14ac:dyDescent="0.2">
      <c r="A98" s="159">
        <v>42867</v>
      </c>
      <c r="B98" s="159"/>
      <c r="C98" t="s">
        <v>658</v>
      </c>
      <c r="D98" t="s">
        <v>659</v>
      </c>
      <c r="E98" t="s">
        <v>660</v>
      </c>
      <c r="F98"/>
      <c r="G98" t="s">
        <v>254</v>
      </c>
      <c r="H98" t="s">
        <v>661</v>
      </c>
      <c r="I98" s="167" t="s">
        <v>662</v>
      </c>
      <c r="J98" t="s">
        <v>30</v>
      </c>
      <c r="K98"/>
      <c r="L98"/>
      <c r="M98" t="s">
        <v>190</v>
      </c>
      <c r="N98" t="s">
        <v>663</v>
      </c>
      <c r="O98"/>
      <c r="P98"/>
      <c r="Q98"/>
      <c r="R98"/>
      <c r="S98" s="159">
        <v>42881</v>
      </c>
      <c r="T98" s="161">
        <v>1320</v>
      </c>
      <c r="U98" s="161" t="s">
        <v>261</v>
      </c>
      <c r="V98" s="161">
        <v>1225.44</v>
      </c>
      <c r="W98" s="161">
        <v>0</v>
      </c>
      <c r="X98" s="122" t="s">
        <v>35</v>
      </c>
      <c r="Y98"/>
      <c r="Z98" s="161">
        <v>1225.44</v>
      </c>
      <c r="AA98" t="s">
        <v>41</v>
      </c>
      <c r="AB98" s="161" t="s">
        <v>1666</v>
      </c>
      <c r="AC98"/>
    </row>
    <row r="99" spans="1:29" ht="15.75" customHeight="1" x14ac:dyDescent="0.2">
      <c r="A99" s="159">
        <v>42853</v>
      </c>
      <c r="B99" s="159"/>
      <c r="C99" t="s">
        <v>664</v>
      </c>
      <c r="D99" t="s">
        <v>653</v>
      </c>
      <c r="E99" t="s">
        <v>665</v>
      </c>
      <c r="F99"/>
      <c r="G99" t="s">
        <v>246</v>
      </c>
      <c r="H99" t="s">
        <v>666</v>
      </c>
      <c r="I99" s="159">
        <v>42914</v>
      </c>
      <c r="J99" t="s">
        <v>30</v>
      </c>
      <c r="K99"/>
      <c r="L99"/>
      <c r="M99" t="s">
        <v>190</v>
      </c>
      <c r="N99" t="s">
        <v>667</v>
      </c>
      <c r="O99" t="s">
        <v>307</v>
      </c>
      <c r="P99" t="s">
        <v>668</v>
      </c>
      <c r="Q99"/>
      <c r="R99"/>
      <c r="S99" s="159">
        <v>42894</v>
      </c>
      <c r="T99" s="161">
        <v>2689</v>
      </c>
      <c r="U99" s="161" t="s">
        <v>261</v>
      </c>
      <c r="V99" s="161">
        <v>2496.36</v>
      </c>
      <c r="W99" s="161">
        <v>0</v>
      </c>
      <c r="X99" s="122" t="s">
        <v>35</v>
      </c>
      <c r="Y99"/>
      <c r="Z99" s="161">
        <v>2496.36</v>
      </c>
      <c r="AA99" t="s">
        <v>41</v>
      </c>
      <c r="AB99" s="161"/>
      <c r="AC99"/>
    </row>
    <row r="100" spans="1:29" ht="15.75" customHeight="1" x14ac:dyDescent="0.2">
      <c r="A100" s="159">
        <v>42808</v>
      </c>
      <c r="B100"/>
      <c r="C100" s="163" t="s">
        <v>669</v>
      </c>
      <c r="D100" t="s">
        <v>670</v>
      </c>
      <c r="E100" t="s">
        <v>671</v>
      </c>
      <c r="F100"/>
      <c r="G100" t="s">
        <v>254</v>
      </c>
      <c r="H100" s="163" t="s">
        <v>672</v>
      </c>
      <c r="I100" s="159">
        <v>43070</v>
      </c>
      <c r="J100" t="s">
        <v>30</v>
      </c>
      <c r="K100"/>
      <c r="L100"/>
      <c r="M100" t="s">
        <v>190</v>
      </c>
      <c r="N100" t="s">
        <v>673</v>
      </c>
      <c r="O100"/>
      <c r="P100"/>
      <c r="Q100"/>
      <c r="R100"/>
      <c r="S100" s="159">
        <v>42916</v>
      </c>
      <c r="T100" s="161">
        <v>412.5</v>
      </c>
      <c r="U100" s="161" t="s">
        <v>674</v>
      </c>
      <c r="V100" s="161">
        <v>298.14</v>
      </c>
      <c r="W100" s="161">
        <v>0</v>
      </c>
      <c r="X100" s="122" t="s">
        <v>35</v>
      </c>
      <c r="Y100"/>
      <c r="Z100" s="161">
        <v>298.14</v>
      </c>
      <c r="AA100" s="163" t="s">
        <v>41</v>
      </c>
      <c r="AB100" s="161" t="s">
        <v>1666</v>
      </c>
      <c r="AC100"/>
    </row>
    <row r="101" spans="1:29" ht="15.75" customHeight="1" x14ac:dyDescent="0.2">
      <c r="A101" s="159">
        <v>42879</v>
      </c>
      <c r="B101" s="159"/>
      <c r="C101" t="s">
        <v>675</v>
      </c>
      <c r="D101" t="s">
        <v>277</v>
      </c>
      <c r="E101" t="s">
        <v>676</v>
      </c>
      <c r="F101"/>
      <c r="G101" t="s">
        <v>246</v>
      </c>
      <c r="H101" t="s">
        <v>677</v>
      </c>
      <c r="I101" s="159">
        <v>42937</v>
      </c>
      <c r="J101" t="s">
        <v>30</v>
      </c>
      <c r="K101"/>
      <c r="L101"/>
      <c r="M101" t="s">
        <v>190</v>
      </c>
      <c r="N101" t="s">
        <v>497</v>
      </c>
      <c r="O101"/>
      <c r="P101"/>
      <c r="Q101"/>
      <c r="R101"/>
      <c r="S101" s="159">
        <v>42970</v>
      </c>
      <c r="T101" s="161">
        <v>1700</v>
      </c>
      <c r="U101" s="161" t="s">
        <v>38</v>
      </c>
      <c r="V101" s="161">
        <v>2040</v>
      </c>
      <c r="W101" s="161">
        <v>0</v>
      </c>
      <c r="X101" s="122" t="s">
        <v>35</v>
      </c>
      <c r="Y101"/>
      <c r="Z101" s="161">
        <v>2040</v>
      </c>
      <c r="AA101" t="s">
        <v>41</v>
      </c>
      <c r="AB101" s="161"/>
      <c r="AC101"/>
    </row>
    <row r="102" spans="1:29" ht="15.75" customHeight="1" x14ac:dyDescent="0.2">
      <c r="A102" s="159">
        <v>42879</v>
      </c>
      <c r="B102" s="159"/>
      <c r="C102" t="s">
        <v>678</v>
      </c>
      <c r="D102" t="s">
        <v>277</v>
      </c>
      <c r="E102" t="s">
        <v>676</v>
      </c>
      <c r="F102"/>
      <c r="G102" t="s">
        <v>246</v>
      </c>
      <c r="H102" t="s">
        <v>677</v>
      </c>
      <c r="I102" s="159">
        <v>42937</v>
      </c>
      <c r="J102" t="s">
        <v>30</v>
      </c>
      <c r="K102"/>
      <c r="L102"/>
      <c r="M102" t="s">
        <v>190</v>
      </c>
      <c r="N102" t="s">
        <v>497</v>
      </c>
      <c r="O102"/>
      <c r="P102"/>
      <c r="Q102"/>
      <c r="R102"/>
      <c r="S102" s="159">
        <v>43006</v>
      </c>
      <c r="T102" s="161">
        <v>1250</v>
      </c>
      <c r="U102" s="161" t="s">
        <v>38</v>
      </c>
      <c r="V102" s="161">
        <v>1500</v>
      </c>
      <c r="W102" s="161">
        <v>0</v>
      </c>
      <c r="X102" s="122" t="s">
        <v>35</v>
      </c>
      <c r="Y102"/>
      <c r="Z102" s="161">
        <v>1500</v>
      </c>
      <c r="AA102" t="s">
        <v>304</v>
      </c>
      <c r="AB102" s="161"/>
      <c r="AC102"/>
    </row>
    <row r="103" spans="1:29" ht="15.75" customHeight="1" x14ac:dyDescent="0.2">
      <c r="A103" s="159">
        <v>42866</v>
      </c>
      <c r="B103" s="159"/>
      <c r="C103" t="s">
        <v>679</v>
      </c>
      <c r="D103" t="s">
        <v>435</v>
      </c>
      <c r="E103" t="s">
        <v>436</v>
      </c>
      <c r="F103"/>
      <c r="G103" t="s">
        <v>254</v>
      </c>
      <c r="H103" t="s">
        <v>680</v>
      </c>
      <c r="I103" s="159">
        <v>42902</v>
      </c>
      <c r="J103" t="s">
        <v>30</v>
      </c>
      <c r="K103"/>
      <c r="L103"/>
      <c r="M103" t="s">
        <v>190</v>
      </c>
      <c r="N103" t="s">
        <v>681</v>
      </c>
      <c r="O103"/>
      <c r="P103"/>
      <c r="Q103"/>
      <c r="R103"/>
      <c r="S103" s="159">
        <v>42893</v>
      </c>
      <c r="T103" s="161">
        <v>1110</v>
      </c>
      <c r="U103" s="161" t="s">
        <v>38</v>
      </c>
      <c r="V103" s="161">
        <v>1332</v>
      </c>
      <c r="W103" s="161">
        <v>0</v>
      </c>
      <c r="X103" s="122" t="s">
        <v>35</v>
      </c>
      <c r="Y103"/>
      <c r="Z103" s="161">
        <v>1332</v>
      </c>
      <c r="AA103" t="s">
        <v>41</v>
      </c>
      <c r="AB103" s="161"/>
      <c r="AC103"/>
    </row>
    <row r="104" spans="1:29" ht="15.75" customHeight="1" x14ac:dyDescent="0.2">
      <c r="A104" s="159">
        <v>42877</v>
      </c>
      <c r="B104" s="159"/>
      <c r="C104" t="s">
        <v>682</v>
      </c>
      <c r="D104" t="s">
        <v>683</v>
      </c>
      <c r="E104" t="s">
        <v>684</v>
      </c>
      <c r="F104"/>
      <c r="G104" t="s">
        <v>36</v>
      </c>
      <c r="H104" t="s">
        <v>685</v>
      </c>
      <c r="I104" s="159">
        <v>42911</v>
      </c>
      <c r="J104" t="s">
        <v>30</v>
      </c>
      <c r="K104"/>
      <c r="L104"/>
      <c r="M104" t="s">
        <v>190</v>
      </c>
      <c r="N104" t="s">
        <v>686</v>
      </c>
      <c r="O104"/>
      <c r="P104"/>
      <c r="Q104"/>
      <c r="R104"/>
      <c r="S104" s="159">
        <v>42894</v>
      </c>
      <c r="T104" s="161">
        <v>700</v>
      </c>
      <c r="U104" s="161" t="s">
        <v>261</v>
      </c>
      <c r="V104" s="161">
        <v>649.85</v>
      </c>
      <c r="W104" s="161">
        <v>0</v>
      </c>
      <c r="X104" s="122" t="s">
        <v>160</v>
      </c>
      <c r="Y104"/>
      <c r="Z104" s="161">
        <v>649.85</v>
      </c>
      <c r="AA104" t="s">
        <v>41</v>
      </c>
      <c r="AB104" s="161"/>
      <c r="AC104"/>
    </row>
    <row r="105" spans="1:29" ht="15.75" customHeight="1" x14ac:dyDescent="0.2">
      <c r="A105" s="159">
        <v>42865</v>
      </c>
      <c r="B105" s="159"/>
      <c r="C105" t="s">
        <v>687</v>
      </c>
      <c r="D105" t="s">
        <v>449</v>
      </c>
      <c r="E105" t="s">
        <v>688</v>
      </c>
      <c r="F105"/>
      <c r="G105" t="s">
        <v>246</v>
      </c>
      <c r="H105" t="s">
        <v>689</v>
      </c>
      <c r="I105" s="159">
        <v>43032</v>
      </c>
      <c r="J105" t="s">
        <v>30</v>
      </c>
      <c r="K105" t="s">
        <v>30</v>
      </c>
      <c r="L105" t="s">
        <v>30</v>
      </c>
      <c r="M105" t="s">
        <v>188</v>
      </c>
      <c r="N105" t="s">
        <v>303</v>
      </c>
      <c r="O105" t="s">
        <v>190</v>
      </c>
      <c r="P105" t="s">
        <v>690</v>
      </c>
      <c r="Q105" t="s">
        <v>190</v>
      </c>
      <c r="R105" t="s">
        <v>415</v>
      </c>
      <c r="S105" s="159">
        <v>42949</v>
      </c>
      <c r="T105" s="161">
        <v>447</v>
      </c>
      <c r="U105" s="161" t="s">
        <v>38</v>
      </c>
      <c r="V105" s="161">
        <v>536.4</v>
      </c>
      <c r="W105" s="161">
        <v>0</v>
      </c>
      <c r="X105" s="122" t="s">
        <v>158</v>
      </c>
      <c r="Y105"/>
      <c r="Z105" s="161">
        <v>536.4</v>
      </c>
      <c r="AA105" t="s">
        <v>41</v>
      </c>
      <c r="AB105" s="161"/>
      <c r="AC105"/>
    </row>
    <row r="106" spans="1:29" ht="15.75" customHeight="1" x14ac:dyDescent="0.2">
      <c r="A106" s="159">
        <v>42871</v>
      </c>
      <c r="B106" s="159"/>
      <c r="C106" t="s">
        <v>691</v>
      </c>
      <c r="D106" t="s">
        <v>692</v>
      </c>
      <c r="E106" t="s">
        <v>477</v>
      </c>
      <c r="F106"/>
      <c r="G106" t="s">
        <v>246</v>
      </c>
      <c r="H106" t="s">
        <v>693</v>
      </c>
      <c r="I106" s="159">
        <v>42912</v>
      </c>
      <c r="J106" t="s">
        <v>30</v>
      </c>
      <c r="K106" t="s">
        <v>30</v>
      </c>
      <c r="L106" t="s">
        <v>160</v>
      </c>
      <c r="M106" t="s">
        <v>190</v>
      </c>
      <c r="N106" t="s">
        <v>694</v>
      </c>
      <c r="O106" t="s">
        <v>190</v>
      </c>
      <c r="P106" t="s">
        <v>695</v>
      </c>
      <c r="Q106" t="s">
        <v>160</v>
      </c>
      <c r="R106"/>
      <c r="S106" s="159">
        <v>42894</v>
      </c>
      <c r="T106" s="161">
        <v>2689</v>
      </c>
      <c r="U106" s="161" t="s">
        <v>261</v>
      </c>
      <c r="V106" s="161">
        <v>2496.36</v>
      </c>
      <c r="W106" s="161">
        <v>0</v>
      </c>
      <c r="X106" s="122" t="s">
        <v>35</v>
      </c>
      <c r="Y106"/>
      <c r="Z106" s="161">
        <v>2496.36</v>
      </c>
      <c r="AA106" t="s">
        <v>41</v>
      </c>
      <c r="AB106" s="161"/>
      <c r="AC106"/>
    </row>
    <row r="107" spans="1:29" ht="15.75" customHeight="1" x14ac:dyDescent="0.2">
      <c r="A107" s="159">
        <v>42863</v>
      </c>
      <c r="B107" s="159"/>
      <c r="C107" t="s">
        <v>696</v>
      </c>
      <c r="D107" t="s">
        <v>296</v>
      </c>
      <c r="E107" t="s">
        <v>697</v>
      </c>
      <c r="F107"/>
      <c r="G107" t="s">
        <v>246</v>
      </c>
      <c r="H107" t="s">
        <v>698</v>
      </c>
      <c r="I107" s="159">
        <v>42865</v>
      </c>
      <c r="J107" t="s">
        <v>30</v>
      </c>
      <c r="K107"/>
      <c r="L107"/>
      <c r="M107" t="s">
        <v>190</v>
      </c>
      <c r="N107" t="s">
        <v>699</v>
      </c>
      <c r="O107"/>
      <c r="P107"/>
      <c r="Q107"/>
      <c r="R107"/>
      <c r="S107" s="159">
        <v>42900</v>
      </c>
      <c r="T107" s="161">
        <v>2691.18</v>
      </c>
      <c r="U107" s="161" t="s">
        <v>34</v>
      </c>
      <c r="V107" s="161">
        <v>2817.5</v>
      </c>
      <c r="W107" s="161">
        <v>0</v>
      </c>
      <c r="X107" s="122" t="s">
        <v>35</v>
      </c>
      <c r="Y107"/>
      <c r="Z107" s="161">
        <v>2817.5</v>
      </c>
      <c r="AA107" t="s">
        <v>41</v>
      </c>
      <c r="AB107" s="161"/>
      <c r="AC107"/>
    </row>
    <row r="108" spans="1:29" ht="15.75" customHeight="1" x14ac:dyDescent="0.2">
      <c r="A108" s="159">
        <v>42873</v>
      </c>
      <c r="B108" s="159"/>
      <c r="C108" t="s">
        <v>700</v>
      </c>
      <c r="D108" t="s">
        <v>326</v>
      </c>
      <c r="E108" t="s">
        <v>701</v>
      </c>
      <c r="F108"/>
      <c r="G108" t="s">
        <v>254</v>
      </c>
      <c r="H108" t="s">
        <v>702</v>
      </c>
      <c r="I108" s="159">
        <v>42879</v>
      </c>
      <c r="J108" t="s">
        <v>30</v>
      </c>
      <c r="K108" t="s">
        <v>30</v>
      </c>
      <c r="L108" t="s">
        <v>30</v>
      </c>
      <c r="M108" t="s">
        <v>190</v>
      </c>
      <c r="N108" t="s">
        <v>703</v>
      </c>
      <c r="O108" t="s">
        <v>190</v>
      </c>
      <c r="P108" t="s">
        <v>704</v>
      </c>
      <c r="Q108" t="s">
        <v>190</v>
      </c>
      <c r="R108" t="s">
        <v>705</v>
      </c>
      <c r="S108" s="159">
        <v>42900</v>
      </c>
      <c r="T108" s="161">
        <v>1078.5</v>
      </c>
      <c r="U108" s="161" t="s">
        <v>38</v>
      </c>
      <c r="V108" s="161">
        <v>1294.2</v>
      </c>
      <c r="W108" s="161">
        <v>0</v>
      </c>
      <c r="X108" s="122" t="s">
        <v>35</v>
      </c>
      <c r="Y108"/>
      <c r="Z108" s="161">
        <v>1294.2</v>
      </c>
      <c r="AA108" t="s">
        <v>41</v>
      </c>
      <c r="AB108" s="161"/>
      <c r="AC108"/>
    </row>
    <row r="109" spans="1:29" ht="15.75" customHeight="1" x14ac:dyDescent="0.2">
      <c r="A109" s="159">
        <v>42874</v>
      </c>
      <c r="B109" s="159"/>
      <c r="C109" s="159" t="s">
        <v>706</v>
      </c>
      <c r="D109" t="s">
        <v>707</v>
      </c>
      <c r="E109" t="s">
        <v>708</v>
      </c>
      <c r="F109"/>
      <c r="G109" t="s">
        <v>254</v>
      </c>
      <c r="H109" t="s">
        <v>709</v>
      </c>
      <c r="I109" s="159">
        <v>42888</v>
      </c>
      <c r="J109" t="s">
        <v>30</v>
      </c>
      <c r="K109"/>
      <c r="L109"/>
      <c r="M109" t="s">
        <v>190</v>
      </c>
      <c r="N109" t="s">
        <v>710</v>
      </c>
      <c r="O109"/>
      <c r="P109"/>
      <c r="Q109"/>
      <c r="R109"/>
      <c r="S109" s="159">
        <v>42907</v>
      </c>
      <c r="T109" s="161">
        <v>819.25</v>
      </c>
      <c r="U109" s="161" t="s">
        <v>38</v>
      </c>
      <c r="V109" s="161">
        <v>983.1</v>
      </c>
      <c r="W109" s="161">
        <v>0</v>
      </c>
      <c r="X109" s="122" t="s">
        <v>152</v>
      </c>
      <c r="Y109"/>
      <c r="Z109" s="161">
        <v>983.1</v>
      </c>
      <c r="AA109" t="s">
        <v>41</v>
      </c>
      <c r="AB109" s="161"/>
      <c r="AC109"/>
    </row>
    <row r="110" spans="1:29" ht="15.75" customHeight="1" x14ac:dyDescent="0.2">
      <c r="A110" s="159">
        <v>42879</v>
      </c>
      <c r="B110" s="159"/>
      <c r="C110" s="159" t="s">
        <v>711</v>
      </c>
      <c r="D110" t="s">
        <v>263</v>
      </c>
      <c r="E110" t="s">
        <v>712</v>
      </c>
      <c r="F110"/>
      <c r="G110" t="s">
        <v>254</v>
      </c>
      <c r="H110" t="s">
        <v>713</v>
      </c>
      <c r="I110" s="159">
        <v>42954</v>
      </c>
      <c r="J110" t="s">
        <v>30</v>
      </c>
      <c r="K110" t="s">
        <v>31</v>
      </c>
      <c r="L110"/>
      <c r="M110" t="s">
        <v>186</v>
      </c>
      <c r="N110" t="s">
        <v>714</v>
      </c>
      <c r="O110" t="s">
        <v>170</v>
      </c>
      <c r="P110" t="s">
        <v>715</v>
      </c>
      <c r="Q110"/>
      <c r="R110"/>
      <c r="S110" s="159">
        <v>42919</v>
      </c>
      <c r="T110" s="161">
        <v>1800</v>
      </c>
      <c r="U110" s="161" t="s">
        <v>38</v>
      </c>
      <c r="V110" s="161">
        <v>2160</v>
      </c>
      <c r="W110" s="161">
        <v>1920</v>
      </c>
      <c r="X110" s="122" t="s">
        <v>149</v>
      </c>
      <c r="Y110"/>
      <c r="Z110" s="161">
        <v>1080</v>
      </c>
      <c r="AA110" t="s">
        <v>41</v>
      </c>
      <c r="AB110"/>
      <c r="AC110"/>
    </row>
    <row r="111" spans="1:29" ht="15.75" customHeight="1" x14ac:dyDescent="0.2">
      <c r="A111" s="159">
        <v>42879</v>
      </c>
      <c r="B111" s="159"/>
      <c r="C111" s="159" t="s">
        <v>711</v>
      </c>
      <c r="D111" t="s">
        <v>263</v>
      </c>
      <c r="E111" t="s">
        <v>712</v>
      </c>
      <c r="F111"/>
      <c r="G111" t="s">
        <v>254</v>
      </c>
      <c r="H111" t="s">
        <v>713</v>
      </c>
      <c r="I111" s="159">
        <v>42954</v>
      </c>
      <c r="J111" t="s">
        <v>30</v>
      </c>
      <c r="K111" t="s">
        <v>31</v>
      </c>
      <c r="L111"/>
      <c r="M111" t="s">
        <v>186</v>
      </c>
      <c r="N111" t="s">
        <v>714</v>
      </c>
      <c r="O111" t="s">
        <v>170</v>
      </c>
      <c r="P111" t="s">
        <v>715</v>
      </c>
      <c r="Q111"/>
      <c r="R111"/>
      <c r="S111" s="159">
        <v>42998</v>
      </c>
      <c r="T111" s="161">
        <v>1600</v>
      </c>
      <c r="U111" s="161" t="s">
        <v>38</v>
      </c>
      <c r="V111" s="161">
        <v>1920</v>
      </c>
      <c r="W111" s="161">
        <v>0</v>
      </c>
      <c r="X111" s="122" t="s">
        <v>149</v>
      </c>
      <c r="Y111"/>
      <c r="Z111" s="161">
        <v>1920</v>
      </c>
      <c r="AA111" t="s">
        <v>41</v>
      </c>
      <c r="AB111" s="161"/>
      <c r="AC111"/>
    </row>
    <row r="112" spans="1:29" ht="15.75" customHeight="1" x14ac:dyDescent="0.2">
      <c r="A112" s="159">
        <v>42878</v>
      </c>
      <c r="B112" s="159"/>
      <c r="C112" s="159" t="s">
        <v>716</v>
      </c>
      <c r="D112" t="s">
        <v>263</v>
      </c>
      <c r="E112" t="s">
        <v>717</v>
      </c>
      <c r="F112"/>
      <c r="G112" t="s">
        <v>246</v>
      </c>
      <c r="H112" t="s">
        <v>718</v>
      </c>
      <c r="I112" s="159">
        <v>42933</v>
      </c>
      <c r="J112" t="s">
        <v>30</v>
      </c>
      <c r="K112"/>
      <c r="L112"/>
      <c r="M112" t="s">
        <v>186</v>
      </c>
      <c r="N112" t="s">
        <v>719</v>
      </c>
      <c r="O112"/>
      <c r="P112"/>
      <c r="Q112"/>
      <c r="R112"/>
      <c r="S112" s="159">
        <v>42885</v>
      </c>
      <c r="T112" s="161">
        <v>1500</v>
      </c>
      <c r="U112" s="161" t="s">
        <v>38</v>
      </c>
      <c r="V112" s="161">
        <v>1800</v>
      </c>
      <c r="W112" s="161">
        <v>0</v>
      </c>
      <c r="X112" s="122" t="s">
        <v>149</v>
      </c>
      <c r="Y112"/>
      <c r="Z112" s="161">
        <v>1800</v>
      </c>
      <c r="AA112" t="s">
        <v>41</v>
      </c>
      <c r="AB112" s="161"/>
      <c r="AC112"/>
    </row>
    <row r="113" spans="1:29" ht="15.75" customHeight="1" x14ac:dyDescent="0.2">
      <c r="A113" s="159">
        <v>43050</v>
      </c>
      <c r="B113" s="159"/>
      <c r="C113" t="s">
        <v>720</v>
      </c>
      <c r="D113" t="s">
        <v>326</v>
      </c>
      <c r="E113" t="s">
        <v>721</v>
      </c>
      <c r="F113"/>
      <c r="G113" t="s">
        <v>254</v>
      </c>
      <c r="H113" t="s">
        <v>722</v>
      </c>
      <c r="I113" s="159">
        <v>43182</v>
      </c>
      <c r="J113" t="s">
        <v>30</v>
      </c>
      <c r="K113"/>
      <c r="L113"/>
      <c r="M113" t="s">
        <v>190</v>
      </c>
      <c r="N113" t="s">
        <v>497</v>
      </c>
      <c r="O113"/>
      <c r="P113"/>
      <c r="Q113"/>
      <c r="R113"/>
      <c r="S113" s="159">
        <v>43068</v>
      </c>
      <c r="T113" s="161">
        <v>2650</v>
      </c>
      <c r="U113" s="161" t="s">
        <v>38</v>
      </c>
      <c r="V113" s="161">
        <v>3180</v>
      </c>
      <c r="W113" s="161">
        <v>0</v>
      </c>
      <c r="X113" s="122" t="s">
        <v>35</v>
      </c>
      <c r="Y113"/>
      <c r="Z113" s="161">
        <v>3180</v>
      </c>
      <c r="AA113" t="s">
        <v>304</v>
      </c>
      <c r="AB113" s="161"/>
      <c r="AC113"/>
    </row>
    <row r="114" spans="1:29" ht="15.75" customHeight="1" x14ac:dyDescent="0.2">
      <c r="A114" s="164" t="s">
        <v>723</v>
      </c>
      <c r="B114" s="164"/>
      <c r="C114" s="159" t="s">
        <v>724</v>
      </c>
      <c r="D114" t="s">
        <v>725</v>
      </c>
      <c r="E114" t="s">
        <v>726</v>
      </c>
      <c r="F114"/>
      <c r="G114" t="s">
        <v>246</v>
      </c>
      <c r="H114" t="s">
        <v>727</v>
      </c>
      <c r="I114" s="164" t="s">
        <v>728</v>
      </c>
      <c r="J114" t="s">
        <v>31</v>
      </c>
      <c r="K114" t="s">
        <v>30</v>
      </c>
      <c r="L114" t="s">
        <v>31</v>
      </c>
      <c r="M114" t="s">
        <v>178</v>
      </c>
      <c r="N114">
        <v>17702</v>
      </c>
      <c r="O114" t="s">
        <v>186</v>
      </c>
      <c r="P114">
        <v>4050502589</v>
      </c>
      <c r="Q114" t="s">
        <v>39</v>
      </c>
      <c r="R114" t="s">
        <v>651</v>
      </c>
      <c r="S114" s="164" t="s">
        <v>729</v>
      </c>
      <c r="T114">
        <v>3000</v>
      </c>
      <c r="U114" t="s">
        <v>261</v>
      </c>
      <c r="V114">
        <v>2261.9299999999998</v>
      </c>
      <c r="W114" s="163">
        <v>1001.01</v>
      </c>
      <c r="X114" s="122" t="s">
        <v>35</v>
      </c>
      <c r="Y114"/>
      <c r="Z114" s="162">
        <v>1001.01</v>
      </c>
      <c r="AA114" t="s">
        <v>41</v>
      </c>
      <c r="AB114" t="s">
        <v>1666</v>
      </c>
      <c r="AC114"/>
    </row>
    <row r="115" spans="1:29" ht="15.75" customHeight="1" x14ac:dyDescent="0.2">
      <c r="A115" s="159">
        <v>42882</v>
      </c>
      <c r="B115" s="159"/>
      <c r="C115" s="159" t="s">
        <v>730</v>
      </c>
      <c r="D115" t="s">
        <v>296</v>
      </c>
      <c r="E115" t="s">
        <v>731</v>
      </c>
      <c r="F115"/>
      <c r="G115" t="s">
        <v>246</v>
      </c>
      <c r="H115" t="s">
        <v>732</v>
      </c>
      <c r="I115" s="159">
        <v>42932</v>
      </c>
      <c r="J115" t="s">
        <v>30</v>
      </c>
      <c r="K115" t="s">
        <v>160</v>
      </c>
      <c r="L115"/>
      <c r="M115" t="s">
        <v>190</v>
      </c>
      <c r="N115" t="s">
        <v>733</v>
      </c>
      <c r="O115" t="s">
        <v>160</v>
      </c>
      <c r="P115"/>
      <c r="Q115"/>
      <c r="R115"/>
      <c r="S115" s="159">
        <v>42907</v>
      </c>
      <c r="T115" s="161">
        <v>2780.88</v>
      </c>
      <c r="U115" s="161" t="s">
        <v>34</v>
      </c>
      <c r="V115" s="161">
        <v>2911.4</v>
      </c>
      <c r="W115" s="161">
        <v>0</v>
      </c>
      <c r="X115" s="122" t="s">
        <v>35</v>
      </c>
      <c r="Y115"/>
      <c r="Z115" s="161">
        <v>2911.41</v>
      </c>
      <c r="AA115" t="s">
        <v>41</v>
      </c>
      <c r="AB115" s="161"/>
      <c r="AC115"/>
    </row>
    <row r="116" spans="1:29" ht="15.75" customHeight="1" x14ac:dyDescent="0.2">
      <c r="A116" s="159">
        <v>42851</v>
      </c>
      <c r="B116" s="159"/>
      <c r="C116" t="s">
        <v>734</v>
      </c>
      <c r="D116" t="s">
        <v>384</v>
      </c>
      <c r="E116" t="s">
        <v>735</v>
      </c>
      <c r="F116"/>
      <c r="G116" t="s">
        <v>246</v>
      </c>
      <c r="H116" t="s">
        <v>736</v>
      </c>
      <c r="I116" s="159">
        <v>42906</v>
      </c>
      <c r="J116" t="s">
        <v>30</v>
      </c>
      <c r="K116" t="s">
        <v>30</v>
      </c>
      <c r="L116" t="s">
        <v>30</v>
      </c>
      <c r="M116" t="s">
        <v>186</v>
      </c>
      <c r="N116" t="s">
        <v>737</v>
      </c>
      <c r="O116" t="s">
        <v>186</v>
      </c>
      <c r="P116" t="s">
        <v>738</v>
      </c>
      <c r="Q116" t="s">
        <v>186</v>
      </c>
      <c r="R116"/>
      <c r="S116" s="159">
        <v>42970</v>
      </c>
      <c r="T116" s="161">
        <v>1850</v>
      </c>
      <c r="U116" s="161" t="s">
        <v>38</v>
      </c>
      <c r="V116" s="161">
        <v>2220</v>
      </c>
      <c r="W116" s="161">
        <v>0</v>
      </c>
      <c r="X116" s="122" t="s">
        <v>35</v>
      </c>
      <c r="Y116"/>
      <c r="Z116" s="161">
        <v>2220</v>
      </c>
      <c r="AA116" t="s">
        <v>41</v>
      </c>
      <c r="AB116" s="161"/>
      <c r="AC116"/>
    </row>
    <row r="117" spans="1:29" ht="15.75" customHeight="1" x14ac:dyDescent="0.2">
      <c r="A117" s="159">
        <v>42912</v>
      </c>
      <c r="B117" s="159"/>
      <c r="C117" t="s">
        <v>739</v>
      </c>
      <c r="D117" t="s">
        <v>337</v>
      </c>
      <c r="E117" t="s">
        <v>740</v>
      </c>
      <c r="F117"/>
      <c r="G117" t="s">
        <v>246</v>
      </c>
      <c r="H117" t="s">
        <v>741</v>
      </c>
      <c r="I117" s="159">
        <v>42912</v>
      </c>
      <c r="J117" t="s">
        <v>30</v>
      </c>
      <c r="K117"/>
      <c r="L117"/>
      <c r="M117" t="s">
        <v>190</v>
      </c>
      <c r="N117" t="s">
        <v>742</v>
      </c>
      <c r="O117"/>
      <c r="P117"/>
      <c r="Q117"/>
      <c r="R117"/>
      <c r="S117" s="159">
        <v>43006</v>
      </c>
      <c r="T117" s="161">
        <v>1360</v>
      </c>
      <c r="U117" s="161" t="s">
        <v>38</v>
      </c>
      <c r="V117" s="161">
        <v>1632</v>
      </c>
      <c r="W117" s="161">
        <v>0</v>
      </c>
      <c r="X117" s="122" t="s">
        <v>148</v>
      </c>
      <c r="Y117"/>
      <c r="Z117" s="161">
        <v>1632</v>
      </c>
      <c r="AA117" t="s">
        <v>41</v>
      </c>
      <c r="AB117" s="161"/>
      <c r="AC117"/>
    </row>
    <row r="118" spans="1:29" ht="15.75" customHeight="1" x14ac:dyDescent="0.2">
      <c r="A118" s="159">
        <v>42879</v>
      </c>
      <c r="B118" s="159"/>
      <c r="C118" t="s">
        <v>743</v>
      </c>
      <c r="D118" t="s">
        <v>476</v>
      </c>
      <c r="E118" t="s">
        <v>665</v>
      </c>
      <c r="F118"/>
      <c r="G118" t="s">
        <v>246</v>
      </c>
      <c r="H118" t="s">
        <v>744</v>
      </c>
      <c r="I118" s="159">
        <v>42912</v>
      </c>
      <c r="J118" t="s">
        <v>30</v>
      </c>
      <c r="K118" t="s">
        <v>30</v>
      </c>
      <c r="L118"/>
      <c r="M118" t="s">
        <v>190</v>
      </c>
      <c r="N118" t="s">
        <v>656</v>
      </c>
      <c r="O118" t="s">
        <v>190</v>
      </c>
      <c r="P118" t="s">
        <v>745</v>
      </c>
      <c r="Q118"/>
      <c r="R118"/>
      <c r="S118" s="159">
        <v>42902</v>
      </c>
      <c r="T118" s="161">
        <v>2689</v>
      </c>
      <c r="U118" s="161" t="s">
        <v>261</v>
      </c>
      <c r="V118" s="161">
        <v>2513.2800000000002</v>
      </c>
      <c r="W118" s="161">
        <v>0</v>
      </c>
      <c r="X118" s="122" t="s">
        <v>35</v>
      </c>
      <c r="Y118"/>
      <c r="Z118" s="161">
        <v>2513.2800000000002</v>
      </c>
      <c r="AA118" t="s">
        <v>41</v>
      </c>
      <c r="AB118" s="161" t="s">
        <v>1666</v>
      </c>
      <c r="AC118"/>
    </row>
    <row r="119" spans="1:29" ht="15.75" customHeight="1" x14ac:dyDescent="0.2">
      <c r="A119" s="159">
        <v>42902</v>
      </c>
      <c r="B119" s="159"/>
      <c r="C119" t="s">
        <v>746</v>
      </c>
      <c r="D119" t="s">
        <v>263</v>
      </c>
      <c r="E119" t="s">
        <v>747</v>
      </c>
      <c r="F119"/>
      <c r="G119" t="s">
        <v>246</v>
      </c>
      <c r="H119" t="s">
        <v>748</v>
      </c>
      <c r="I119" s="159">
        <v>42912</v>
      </c>
      <c r="J119" t="s">
        <v>30</v>
      </c>
      <c r="K119"/>
      <c r="L119"/>
      <c r="M119" t="s">
        <v>32</v>
      </c>
      <c r="N119" t="s">
        <v>749</v>
      </c>
      <c r="O119"/>
      <c r="P119"/>
      <c r="Q119"/>
      <c r="R119"/>
      <c r="S119" s="159">
        <v>42991</v>
      </c>
      <c r="T119" s="161">
        <v>2100</v>
      </c>
      <c r="U119" s="161" t="s">
        <v>38</v>
      </c>
      <c r="V119" s="161">
        <v>2520</v>
      </c>
      <c r="W119" s="161">
        <v>300</v>
      </c>
      <c r="X119" s="122" t="s">
        <v>149</v>
      </c>
      <c r="Y119"/>
      <c r="Z119" s="161">
        <v>2520</v>
      </c>
      <c r="AA119" t="s">
        <v>41</v>
      </c>
      <c r="AB119" s="161"/>
      <c r="AC119"/>
    </row>
    <row r="120" spans="1:29" ht="15.75" customHeight="1" x14ac:dyDescent="0.2">
      <c r="A120" s="159">
        <v>42902</v>
      </c>
      <c r="B120" s="159"/>
      <c r="C120" t="s">
        <v>746</v>
      </c>
      <c r="D120" t="s">
        <v>263</v>
      </c>
      <c r="E120" t="s">
        <v>747</v>
      </c>
      <c r="F120"/>
      <c r="G120" t="s">
        <v>246</v>
      </c>
      <c r="H120" t="s">
        <v>748</v>
      </c>
      <c r="I120" s="159">
        <v>42941</v>
      </c>
      <c r="J120" t="s">
        <v>30</v>
      </c>
      <c r="K120"/>
      <c r="L120"/>
      <c r="M120" t="s">
        <v>32</v>
      </c>
      <c r="N120" t="s">
        <v>749</v>
      </c>
      <c r="O120"/>
      <c r="P120"/>
      <c r="Q120"/>
      <c r="R120"/>
      <c r="S120" s="159">
        <v>42993</v>
      </c>
      <c r="T120" s="161">
        <v>250</v>
      </c>
      <c r="U120" s="161" t="s">
        <v>38</v>
      </c>
      <c r="V120" s="161">
        <v>300</v>
      </c>
      <c r="W120" s="161">
        <v>0</v>
      </c>
      <c r="X120" s="122" t="s">
        <v>149</v>
      </c>
      <c r="Y120"/>
      <c r="Z120" s="161">
        <v>300</v>
      </c>
      <c r="AA120" t="s">
        <v>41</v>
      </c>
      <c r="AB120" s="161"/>
      <c r="AC120"/>
    </row>
    <row r="121" spans="1:29" ht="15.75" customHeight="1" x14ac:dyDescent="0.2">
      <c r="A121" s="159">
        <v>42878</v>
      </c>
      <c r="B121" s="159"/>
      <c r="C121" t="s">
        <v>750</v>
      </c>
      <c r="D121" t="s">
        <v>296</v>
      </c>
      <c r="E121" t="s">
        <v>751</v>
      </c>
      <c r="F121"/>
      <c r="G121" t="s">
        <v>246</v>
      </c>
      <c r="H121" t="s">
        <v>752</v>
      </c>
      <c r="I121" s="159">
        <v>42881</v>
      </c>
      <c r="J121" t="s">
        <v>30</v>
      </c>
      <c r="K121"/>
      <c r="L121"/>
      <c r="M121" t="s">
        <v>32</v>
      </c>
      <c r="N121" t="s">
        <v>629</v>
      </c>
      <c r="O121"/>
      <c r="P121"/>
      <c r="Q121"/>
      <c r="R121"/>
      <c r="S121" s="159">
        <v>42900</v>
      </c>
      <c r="T121" s="161">
        <v>2242.65</v>
      </c>
      <c r="U121" s="161" t="s">
        <v>34</v>
      </c>
      <c r="V121" s="161">
        <v>2347.92</v>
      </c>
      <c r="W121" s="161">
        <v>617.98</v>
      </c>
      <c r="X121" s="122" t="s">
        <v>35</v>
      </c>
      <c r="Y121"/>
      <c r="Z121" s="161">
        <v>2347.91</v>
      </c>
      <c r="AA121" t="s">
        <v>41</v>
      </c>
      <c r="AB121" s="161"/>
      <c r="AC121"/>
    </row>
    <row r="122" spans="1:29" ht="15.75" customHeight="1" x14ac:dyDescent="0.2">
      <c r="A122" s="159">
        <v>42878</v>
      </c>
      <c r="B122" s="159"/>
      <c r="C122" t="s">
        <v>750</v>
      </c>
      <c r="D122" t="s">
        <v>296</v>
      </c>
      <c r="E122" t="s">
        <v>751</v>
      </c>
      <c r="F122"/>
      <c r="G122" t="s">
        <v>246</v>
      </c>
      <c r="H122" t="s">
        <v>752</v>
      </c>
      <c r="I122" s="159">
        <v>42881</v>
      </c>
      <c r="J122" t="s">
        <v>30</v>
      </c>
      <c r="K122"/>
      <c r="L122"/>
      <c r="M122" t="s">
        <v>32</v>
      </c>
      <c r="N122" t="s">
        <v>629</v>
      </c>
      <c r="O122"/>
      <c r="P122"/>
      <c r="Q122"/>
      <c r="R122"/>
      <c r="S122" s="159">
        <v>42907</v>
      </c>
      <c r="T122" s="161">
        <v>590</v>
      </c>
      <c r="U122" s="161" t="s">
        <v>34</v>
      </c>
      <c r="V122" s="161">
        <v>617.67999999999995</v>
      </c>
      <c r="W122" s="161">
        <v>0</v>
      </c>
      <c r="X122" s="122" t="s">
        <v>35</v>
      </c>
      <c r="Y122"/>
      <c r="Z122" s="161">
        <v>617.69000000000005</v>
      </c>
      <c r="AA122" s="163" t="s">
        <v>41</v>
      </c>
      <c r="AB122"/>
      <c r="AC122"/>
    </row>
    <row r="123" spans="1:29" ht="15.75" customHeight="1" x14ac:dyDescent="0.2">
      <c r="A123" s="159">
        <v>42877</v>
      </c>
      <c r="B123" s="159"/>
      <c r="C123" s="167" t="s">
        <v>753</v>
      </c>
      <c r="D123" t="s">
        <v>296</v>
      </c>
      <c r="E123" t="s">
        <v>754</v>
      </c>
      <c r="F123"/>
      <c r="G123" t="s">
        <v>246</v>
      </c>
      <c r="H123" t="s">
        <v>755</v>
      </c>
      <c r="I123" s="159">
        <v>42906</v>
      </c>
      <c r="J123" t="s">
        <v>30</v>
      </c>
      <c r="K123"/>
      <c r="L123"/>
      <c r="M123" t="s">
        <v>192</v>
      </c>
      <c r="N123" t="s">
        <v>756</v>
      </c>
      <c r="O123"/>
      <c r="P123"/>
      <c r="Q123"/>
      <c r="R123"/>
      <c r="S123" s="159">
        <v>42921</v>
      </c>
      <c r="T123" s="161">
        <v>3229.41</v>
      </c>
      <c r="U123" s="161" t="s">
        <v>34</v>
      </c>
      <c r="V123" s="161">
        <v>3380.99</v>
      </c>
      <c r="W123" s="161">
        <v>0</v>
      </c>
      <c r="X123" s="122" t="s">
        <v>35</v>
      </c>
      <c r="Y123"/>
      <c r="Z123" s="161">
        <v>3380.99</v>
      </c>
      <c r="AA123" t="s">
        <v>41</v>
      </c>
      <c r="AB123"/>
      <c r="AC123"/>
    </row>
    <row r="124" spans="1:29" ht="15.75" customHeight="1" x14ac:dyDescent="0.2">
      <c r="A124" s="159">
        <v>42912</v>
      </c>
      <c r="B124" s="159"/>
      <c r="C124" s="167" t="s">
        <v>757</v>
      </c>
      <c r="D124" t="s">
        <v>326</v>
      </c>
      <c r="E124" s="163" t="s">
        <v>758</v>
      </c>
      <c r="F124"/>
      <c r="G124" t="s">
        <v>246</v>
      </c>
      <c r="H124" s="163" t="s">
        <v>759</v>
      </c>
      <c r="I124" s="159">
        <v>42947</v>
      </c>
      <c r="J124" t="s">
        <v>30</v>
      </c>
      <c r="K124"/>
      <c r="L124"/>
      <c r="M124" t="s">
        <v>32</v>
      </c>
      <c r="N124" t="s">
        <v>402</v>
      </c>
      <c r="O124"/>
      <c r="P124"/>
      <c r="Q124"/>
      <c r="R124"/>
      <c r="S124" s="159">
        <v>42951</v>
      </c>
      <c r="T124" s="161">
        <v>1435</v>
      </c>
      <c r="U124" s="161" t="s">
        <v>38</v>
      </c>
      <c r="V124" s="161">
        <v>1722</v>
      </c>
      <c r="W124" s="161">
        <v>1722</v>
      </c>
      <c r="X124" s="122" t="s">
        <v>35</v>
      </c>
      <c r="Y124"/>
      <c r="Z124" s="161">
        <v>1722</v>
      </c>
      <c r="AA124" s="163" t="s">
        <v>268</v>
      </c>
      <c r="AB124" s="161" t="s">
        <v>1672</v>
      </c>
      <c r="AC124"/>
    </row>
    <row r="125" spans="1:29" ht="15.75" customHeight="1" x14ac:dyDescent="0.2">
      <c r="A125" s="159">
        <v>42892</v>
      </c>
      <c r="B125" s="159"/>
      <c r="C125" t="s">
        <v>760</v>
      </c>
      <c r="D125" t="s">
        <v>337</v>
      </c>
      <c r="E125" t="s">
        <v>761</v>
      </c>
      <c r="F125"/>
      <c r="G125" t="s">
        <v>246</v>
      </c>
      <c r="H125" t="s">
        <v>762</v>
      </c>
      <c r="I125" s="159">
        <v>42892</v>
      </c>
      <c r="J125" t="s">
        <v>30</v>
      </c>
      <c r="K125"/>
      <c r="L125"/>
      <c r="M125" t="s">
        <v>190</v>
      </c>
      <c r="N125" t="s">
        <v>763</v>
      </c>
      <c r="O125"/>
      <c r="P125"/>
      <c r="Q125"/>
      <c r="R125"/>
      <c r="S125" s="159">
        <v>42914</v>
      </c>
      <c r="T125" s="161">
        <v>1360</v>
      </c>
      <c r="U125" s="161" t="s">
        <v>38</v>
      </c>
      <c r="V125" s="161">
        <v>1632</v>
      </c>
      <c r="W125" s="161">
        <v>0</v>
      </c>
      <c r="X125" s="122" t="s">
        <v>35</v>
      </c>
      <c r="Y125"/>
      <c r="Z125" s="161">
        <v>1632</v>
      </c>
      <c r="AA125" t="s">
        <v>41</v>
      </c>
      <c r="AB125" s="161"/>
      <c r="AC125"/>
    </row>
    <row r="126" spans="1:29" ht="15.75" customHeight="1" x14ac:dyDescent="0.2">
      <c r="A126" s="159">
        <v>42891</v>
      </c>
      <c r="B126" s="159"/>
      <c r="C126" t="s">
        <v>764</v>
      </c>
      <c r="D126" t="s">
        <v>765</v>
      </c>
      <c r="E126" t="s">
        <v>766</v>
      </c>
      <c r="F126"/>
      <c r="G126" t="s">
        <v>254</v>
      </c>
      <c r="H126" t="s">
        <v>767</v>
      </c>
      <c r="I126" s="159">
        <v>42975</v>
      </c>
      <c r="J126" t="s">
        <v>30</v>
      </c>
      <c r="K126"/>
      <c r="L126"/>
      <c r="M126" t="s">
        <v>188</v>
      </c>
      <c r="N126" t="s">
        <v>768</v>
      </c>
      <c r="O126"/>
      <c r="P126"/>
      <c r="Q126"/>
      <c r="R126"/>
      <c r="S126" s="159">
        <v>42930</v>
      </c>
      <c r="T126" s="161">
        <v>1350</v>
      </c>
      <c r="U126" s="161" t="s">
        <v>38</v>
      </c>
      <c r="V126" s="161">
        <v>1620</v>
      </c>
      <c r="W126" s="161">
        <v>0</v>
      </c>
      <c r="X126" s="122" t="s">
        <v>35</v>
      </c>
      <c r="Y126"/>
      <c r="Z126" s="161">
        <v>1620</v>
      </c>
      <c r="AA126" t="s">
        <v>41</v>
      </c>
      <c r="AB126" t="s">
        <v>1666</v>
      </c>
      <c r="AC126"/>
    </row>
    <row r="127" spans="1:29" ht="15.75" customHeight="1" x14ac:dyDescent="0.2">
      <c r="A127" s="159">
        <v>42895</v>
      </c>
      <c r="B127" s="159"/>
      <c r="C127" t="s">
        <v>769</v>
      </c>
      <c r="D127" t="s">
        <v>596</v>
      </c>
      <c r="E127" t="s">
        <v>770</v>
      </c>
      <c r="F127"/>
      <c r="G127" t="s">
        <v>254</v>
      </c>
      <c r="H127" t="s">
        <v>771</v>
      </c>
      <c r="I127" s="159">
        <v>42909</v>
      </c>
      <c r="J127" t="s">
        <v>30</v>
      </c>
      <c r="K127"/>
      <c r="L127"/>
      <c r="M127" t="s">
        <v>186</v>
      </c>
      <c r="N127" t="s">
        <v>443</v>
      </c>
      <c r="O127"/>
      <c r="P127"/>
      <c r="Q127"/>
      <c r="R127"/>
      <c r="S127" s="159">
        <v>42908</v>
      </c>
      <c r="T127" s="161">
        <v>2116.5</v>
      </c>
      <c r="U127" s="161" t="s">
        <v>261</v>
      </c>
      <c r="V127" s="161">
        <v>1978.18</v>
      </c>
      <c r="W127" s="161">
        <v>0</v>
      </c>
      <c r="X127" s="122" t="s">
        <v>294</v>
      </c>
      <c r="Y127"/>
      <c r="Z127" s="161">
        <v>1978.19</v>
      </c>
      <c r="AA127" t="s">
        <v>41</v>
      </c>
      <c r="AB127" s="161"/>
      <c r="AC127"/>
    </row>
    <row r="128" spans="1:29" ht="15.75" customHeight="1" x14ac:dyDescent="0.2">
      <c r="A128" s="159">
        <v>42943</v>
      </c>
      <c r="B128" s="159"/>
      <c r="C128" s="163" t="s">
        <v>772</v>
      </c>
      <c r="D128" t="s">
        <v>435</v>
      </c>
      <c r="E128" t="s">
        <v>773</v>
      </c>
      <c r="F128"/>
      <c r="G128" t="s">
        <v>246</v>
      </c>
      <c r="H128" s="163" t="s">
        <v>774</v>
      </c>
      <c r="I128" s="159">
        <v>42989</v>
      </c>
      <c r="J128" t="s">
        <v>30</v>
      </c>
      <c r="K128" t="s">
        <v>30</v>
      </c>
      <c r="L128"/>
      <c r="M128" t="s">
        <v>192</v>
      </c>
      <c r="N128" t="s">
        <v>775</v>
      </c>
      <c r="O128" t="s">
        <v>192</v>
      </c>
      <c r="P128" t="s">
        <v>776</v>
      </c>
      <c r="Q128"/>
      <c r="R128"/>
      <c r="S128" s="159">
        <v>43019</v>
      </c>
      <c r="T128" s="161">
        <v>615</v>
      </c>
      <c r="U128" s="161" t="s">
        <v>38</v>
      </c>
      <c r="V128" s="161">
        <v>738</v>
      </c>
      <c r="W128" s="161">
        <v>738</v>
      </c>
      <c r="X128" s="122" t="s">
        <v>35</v>
      </c>
      <c r="Y128"/>
      <c r="Z128" s="161">
        <v>738</v>
      </c>
      <c r="AA128" s="163" t="s">
        <v>268</v>
      </c>
      <c r="AB128" s="161" t="s">
        <v>1672</v>
      </c>
      <c r="AC128"/>
    </row>
    <row r="129" spans="1:29" ht="15.75" customHeight="1" x14ac:dyDescent="0.2">
      <c r="A129" s="159">
        <v>42885</v>
      </c>
      <c r="B129" s="159"/>
      <c r="C129" t="s">
        <v>777</v>
      </c>
      <c r="D129" t="s">
        <v>653</v>
      </c>
      <c r="E129" t="s">
        <v>477</v>
      </c>
      <c r="F129"/>
      <c r="G129" t="s">
        <v>246</v>
      </c>
      <c r="H129" t="s">
        <v>778</v>
      </c>
      <c r="I129" s="159">
        <v>42934</v>
      </c>
      <c r="J129" t="s">
        <v>30</v>
      </c>
      <c r="K129"/>
      <c r="L129"/>
      <c r="M129" t="s">
        <v>190</v>
      </c>
      <c r="N129" t="s">
        <v>779</v>
      </c>
      <c r="O129"/>
      <c r="P129"/>
      <c r="Q129"/>
      <c r="R129"/>
      <c r="S129" s="159">
        <v>42930</v>
      </c>
      <c r="T129" s="161">
        <v>2689</v>
      </c>
      <c r="U129" s="162" t="s">
        <v>261</v>
      </c>
      <c r="V129" s="161">
        <v>2513.2800000000002</v>
      </c>
      <c r="W129" s="161">
        <v>418.88</v>
      </c>
      <c r="X129" s="122" t="s">
        <v>35</v>
      </c>
      <c r="Y129"/>
      <c r="Z129" s="161">
        <v>2513.2800000000002</v>
      </c>
      <c r="AA129" t="s">
        <v>41</v>
      </c>
      <c r="AB129" t="s">
        <v>1666</v>
      </c>
      <c r="AC129"/>
    </row>
    <row r="130" spans="1:29" ht="15.75" customHeight="1" x14ac:dyDescent="0.2">
      <c r="A130" s="159">
        <v>42900</v>
      </c>
      <c r="B130" s="159"/>
      <c r="C130" t="s">
        <v>780</v>
      </c>
      <c r="D130" t="s">
        <v>435</v>
      </c>
      <c r="E130" t="s">
        <v>436</v>
      </c>
      <c r="F130"/>
      <c r="G130" t="s">
        <v>254</v>
      </c>
      <c r="H130" t="s">
        <v>781</v>
      </c>
      <c r="I130" s="159">
        <v>42940</v>
      </c>
      <c r="J130" t="s">
        <v>30</v>
      </c>
      <c r="K130"/>
      <c r="L130"/>
      <c r="M130" t="s">
        <v>190</v>
      </c>
      <c r="N130" t="s">
        <v>782</v>
      </c>
      <c r="O130"/>
      <c r="P130"/>
      <c r="Q130"/>
      <c r="R130"/>
      <c r="S130" s="159">
        <v>42928</v>
      </c>
      <c r="T130" s="161">
        <v>1110</v>
      </c>
      <c r="U130" s="161" t="s">
        <v>38</v>
      </c>
      <c r="V130" s="161">
        <v>1332</v>
      </c>
      <c r="W130" s="161">
        <v>0</v>
      </c>
      <c r="X130" s="122" t="s">
        <v>35</v>
      </c>
      <c r="Y130"/>
      <c r="Z130" s="161">
        <v>1332</v>
      </c>
      <c r="AA130" t="s">
        <v>41</v>
      </c>
      <c r="AB130"/>
      <c r="AC130"/>
    </row>
    <row r="131" spans="1:29" ht="15.75" customHeight="1" x14ac:dyDescent="0.2">
      <c r="A131" s="159">
        <v>42878</v>
      </c>
      <c r="B131" s="159"/>
      <c r="C131" s="159" t="s">
        <v>783</v>
      </c>
      <c r="D131" t="s">
        <v>263</v>
      </c>
      <c r="E131" t="s">
        <v>784</v>
      </c>
      <c r="F131"/>
      <c r="G131" t="s">
        <v>246</v>
      </c>
      <c r="H131" t="s">
        <v>785</v>
      </c>
      <c r="I131" s="159">
        <v>42940</v>
      </c>
      <c r="J131" t="s">
        <v>30</v>
      </c>
      <c r="K131"/>
      <c r="L131"/>
      <c r="M131" t="s">
        <v>188</v>
      </c>
      <c r="N131" t="s">
        <v>577</v>
      </c>
      <c r="O131"/>
      <c r="P131"/>
      <c r="Q131"/>
      <c r="R131"/>
      <c r="S131" s="159">
        <v>42906</v>
      </c>
      <c r="T131" s="161">
        <v>1500</v>
      </c>
      <c r="U131" s="161" t="s">
        <v>38</v>
      </c>
      <c r="V131" s="161">
        <v>1800</v>
      </c>
      <c r="W131" s="161">
        <v>0</v>
      </c>
      <c r="X131" s="122" t="s">
        <v>149</v>
      </c>
      <c r="Y131"/>
      <c r="Z131" s="161">
        <v>1800</v>
      </c>
      <c r="AA131" t="s">
        <v>41</v>
      </c>
      <c r="AB131" s="161"/>
      <c r="AC131"/>
    </row>
    <row r="132" spans="1:29" ht="15.75" customHeight="1" x14ac:dyDescent="0.2">
      <c r="A132" s="159">
        <v>42902</v>
      </c>
      <c r="B132" s="159"/>
      <c r="C132" t="s">
        <v>786</v>
      </c>
      <c r="D132" t="s">
        <v>435</v>
      </c>
      <c r="E132" t="s">
        <v>436</v>
      </c>
      <c r="F132"/>
      <c r="G132" t="s">
        <v>254</v>
      </c>
      <c r="H132" t="s">
        <v>787</v>
      </c>
      <c r="I132" s="159">
        <v>42934</v>
      </c>
      <c r="J132" t="s">
        <v>30</v>
      </c>
      <c r="K132"/>
      <c r="L132"/>
      <c r="M132" t="s">
        <v>190</v>
      </c>
      <c r="N132" t="s">
        <v>788</v>
      </c>
      <c r="O132"/>
      <c r="P132"/>
      <c r="Q132"/>
      <c r="R132"/>
      <c r="S132" s="159">
        <v>42928</v>
      </c>
      <c r="T132" s="161">
        <v>1110</v>
      </c>
      <c r="U132" s="161" t="s">
        <v>38</v>
      </c>
      <c r="V132" s="161">
        <v>1332</v>
      </c>
      <c r="W132" s="161">
        <v>0</v>
      </c>
      <c r="X132" s="122" t="s">
        <v>35</v>
      </c>
      <c r="Y132"/>
      <c r="Z132" s="161">
        <v>1332</v>
      </c>
      <c r="AA132" t="s">
        <v>41</v>
      </c>
      <c r="AB132"/>
      <c r="AC132"/>
    </row>
    <row r="133" spans="1:29" ht="15.75" customHeight="1" x14ac:dyDescent="0.2">
      <c r="A133" s="159">
        <v>42902</v>
      </c>
      <c r="B133" s="159"/>
      <c r="C133" t="s">
        <v>789</v>
      </c>
      <c r="D133" t="s">
        <v>296</v>
      </c>
      <c r="E133" t="s">
        <v>790</v>
      </c>
      <c r="F133"/>
      <c r="G133" t="s">
        <v>246</v>
      </c>
      <c r="H133" t="s">
        <v>791</v>
      </c>
      <c r="I133" s="159">
        <v>42905</v>
      </c>
      <c r="J133" t="s">
        <v>30</v>
      </c>
      <c r="K133"/>
      <c r="L133"/>
      <c r="M133" t="s">
        <v>792</v>
      </c>
      <c r="N133" t="s">
        <v>793</v>
      </c>
      <c r="O133"/>
      <c r="P133"/>
      <c r="Q133"/>
      <c r="R133"/>
      <c r="S133" s="159">
        <v>42998</v>
      </c>
      <c r="T133" s="161">
        <v>2691.18</v>
      </c>
      <c r="U133" s="161" t="s">
        <v>34</v>
      </c>
      <c r="V133" s="161">
        <v>2817.5</v>
      </c>
      <c r="W133" s="161">
        <v>0</v>
      </c>
      <c r="X133" s="122" t="s">
        <v>35</v>
      </c>
      <c r="Y133"/>
      <c r="Z133" s="161">
        <v>2817.5</v>
      </c>
      <c r="AA133" t="s">
        <v>41</v>
      </c>
      <c r="AB133" s="161"/>
      <c r="AC133"/>
    </row>
    <row r="134" spans="1:29" ht="15.75" customHeight="1" x14ac:dyDescent="0.2">
      <c r="A134" s="159">
        <v>42908</v>
      </c>
      <c r="B134" s="159"/>
      <c r="C134" t="s">
        <v>794</v>
      </c>
      <c r="D134" t="s">
        <v>344</v>
      </c>
      <c r="E134" t="s">
        <v>795</v>
      </c>
      <c r="F134"/>
      <c r="G134" t="s">
        <v>254</v>
      </c>
      <c r="H134" t="s">
        <v>796</v>
      </c>
      <c r="I134" s="159">
        <v>42921</v>
      </c>
      <c r="J134" t="s">
        <v>30</v>
      </c>
      <c r="K134" t="s">
        <v>30</v>
      </c>
      <c r="L134" t="s">
        <v>30</v>
      </c>
      <c r="M134" t="s">
        <v>32</v>
      </c>
      <c r="N134" t="s">
        <v>797</v>
      </c>
      <c r="O134" t="s">
        <v>32</v>
      </c>
      <c r="P134" t="s">
        <v>798</v>
      </c>
      <c r="Q134" t="s">
        <v>32</v>
      </c>
      <c r="R134" t="s">
        <v>799</v>
      </c>
      <c r="S134" s="159">
        <v>42916</v>
      </c>
      <c r="T134" s="161">
        <v>1800</v>
      </c>
      <c r="U134" s="161" t="s">
        <v>348</v>
      </c>
      <c r="V134" s="161">
        <v>1794.24</v>
      </c>
      <c r="W134" s="161">
        <v>0</v>
      </c>
      <c r="X134" s="122" t="s">
        <v>35</v>
      </c>
      <c r="Y134"/>
      <c r="Z134" s="162">
        <v>1779.24</v>
      </c>
      <c r="AA134" t="s">
        <v>41</v>
      </c>
      <c r="AB134" t="s">
        <v>1666</v>
      </c>
      <c r="AC134"/>
    </row>
    <row r="135" spans="1:29" ht="15.75" customHeight="1" x14ac:dyDescent="0.2">
      <c r="A135" s="159">
        <v>42905</v>
      </c>
      <c r="B135" s="159"/>
      <c r="C135" t="s">
        <v>800</v>
      </c>
      <c r="D135" t="s">
        <v>435</v>
      </c>
      <c r="E135" t="s">
        <v>436</v>
      </c>
      <c r="F135"/>
      <c r="G135" t="s">
        <v>254</v>
      </c>
      <c r="H135" t="s">
        <v>801</v>
      </c>
      <c r="I135" s="159" t="s">
        <v>802</v>
      </c>
      <c r="J135" t="s">
        <v>30</v>
      </c>
      <c r="K135"/>
      <c r="L135"/>
      <c r="M135" t="s">
        <v>190</v>
      </c>
      <c r="N135" t="s">
        <v>341</v>
      </c>
      <c r="O135"/>
      <c r="P135"/>
      <c r="Q135"/>
      <c r="R135"/>
      <c r="S135" s="159">
        <v>42928</v>
      </c>
      <c r="T135" s="161">
        <v>1110</v>
      </c>
      <c r="U135" s="161" t="s">
        <v>335</v>
      </c>
      <c r="V135" s="161">
        <v>1332</v>
      </c>
      <c r="W135" s="161">
        <v>0</v>
      </c>
      <c r="X135" s="122" t="s">
        <v>35</v>
      </c>
      <c r="Y135"/>
      <c r="Z135" s="161">
        <v>1332</v>
      </c>
      <c r="AA135" t="s">
        <v>41</v>
      </c>
      <c r="AB135"/>
      <c r="AC135"/>
    </row>
    <row r="136" spans="1:29" ht="15.75" customHeight="1" x14ac:dyDescent="0.2">
      <c r="A136" s="159">
        <v>42891</v>
      </c>
      <c r="B136" s="159"/>
      <c r="C136" t="s">
        <v>803</v>
      </c>
      <c r="D136" t="s">
        <v>804</v>
      </c>
      <c r="E136" t="s">
        <v>805</v>
      </c>
      <c r="F136"/>
      <c r="G136" t="s">
        <v>246</v>
      </c>
      <c r="H136" t="s">
        <v>806</v>
      </c>
      <c r="I136" s="159">
        <v>42954</v>
      </c>
      <c r="J136" t="s">
        <v>30</v>
      </c>
      <c r="K136" t="s">
        <v>30</v>
      </c>
      <c r="L136"/>
      <c r="M136" t="s">
        <v>32</v>
      </c>
      <c r="N136" t="s">
        <v>807</v>
      </c>
      <c r="O136" t="s">
        <v>32</v>
      </c>
      <c r="P136" t="s">
        <v>808</v>
      </c>
      <c r="Q136"/>
      <c r="R136"/>
      <c r="S136" s="159">
        <v>42935</v>
      </c>
      <c r="T136" s="161">
        <v>1275</v>
      </c>
      <c r="U136" s="161" t="s">
        <v>38</v>
      </c>
      <c r="V136" s="161">
        <v>1530</v>
      </c>
      <c r="W136" s="161">
        <v>0</v>
      </c>
      <c r="X136" s="122" t="s">
        <v>152</v>
      </c>
      <c r="Y136" s="168"/>
      <c r="Z136" s="161">
        <v>1530</v>
      </c>
      <c r="AA136" t="s">
        <v>41</v>
      </c>
      <c r="AB136"/>
      <c r="AC136"/>
    </row>
    <row r="137" spans="1:29" ht="15.75" customHeight="1" x14ac:dyDescent="0.2">
      <c r="A137" s="159">
        <v>42898</v>
      </c>
      <c r="B137" s="159"/>
      <c r="C137" t="s">
        <v>809</v>
      </c>
      <c r="D137" t="s">
        <v>263</v>
      </c>
      <c r="E137" t="s">
        <v>810</v>
      </c>
      <c r="F137"/>
      <c r="G137" t="s">
        <v>246</v>
      </c>
      <c r="H137" t="s">
        <v>811</v>
      </c>
      <c r="I137" s="159" t="s">
        <v>812</v>
      </c>
      <c r="J137" t="s">
        <v>30</v>
      </c>
      <c r="K137"/>
      <c r="L137"/>
      <c r="M137" t="s">
        <v>192</v>
      </c>
      <c r="N137" t="s">
        <v>813</v>
      </c>
      <c r="O137"/>
      <c r="P137"/>
      <c r="Q137"/>
      <c r="R137"/>
      <c r="S137" s="159">
        <v>42926</v>
      </c>
      <c r="T137" s="161">
        <v>1500</v>
      </c>
      <c r="U137" s="161" t="s">
        <v>38</v>
      </c>
      <c r="V137" s="161">
        <v>1800</v>
      </c>
      <c r="W137" s="161">
        <v>0</v>
      </c>
      <c r="X137" s="122" t="s">
        <v>149</v>
      </c>
      <c r="Y137"/>
      <c r="Z137" s="161">
        <v>1800</v>
      </c>
      <c r="AA137" t="s">
        <v>41</v>
      </c>
      <c r="AB137"/>
      <c r="AC137"/>
    </row>
    <row r="138" spans="1:29" ht="15.75" customHeight="1" x14ac:dyDescent="0.2">
      <c r="A138" t="s">
        <v>814</v>
      </c>
      <c r="B138"/>
      <c r="C138" t="s">
        <v>815</v>
      </c>
      <c r="D138" t="s">
        <v>296</v>
      </c>
      <c r="E138" t="s">
        <v>816</v>
      </c>
      <c r="F138"/>
      <c r="G138" t="s">
        <v>246</v>
      </c>
      <c r="H138" s="163" t="s">
        <v>817</v>
      </c>
      <c r="I138" s="159" t="s">
        <v>818</v>
      </c>
      <c r="J138" t="s">
        <v>30</v>
      </c>
      <c r="K138"/>
      <c r="L138"/>
      <c r="M138" t="s">
        <v>32</v>
      </c>
      <c r="N138" t="s">
        <v>363</v>
      </c>
      <c r="O138" t="s">
        <v>160</v>
      </c>
      <c r="P138" t="s">
        <v>819</v>
      </c>
      <c r="Q138"/>
      <c r="R138"/>
      <c r="S138" s="159">
        <v>42928</v>
      </c>
      <c r="T138" s="161">
        <v>2511.77</v>
      </c>
      <c r="U138" s="161" t="s">
        <v>34</v>
      </c>
      <c r="V138" s="161">
        <v>2676.86</v>
      </c>
      <c r="W138" s="162">
        <v>1544.37</v>
      </c>
      <c r="X138" s="122" t="s">
        <v>35</v>
      </c>
      <c r="Y138"/>
      <c r="Z138" s="162">
        <v>2629.67</v>
      </c>
      <c r="AA138" s="163" t="s">
        <v>41</v>
      </c>
      <c r="AB138"/>
      <c r="AC138"/>
    </row>
    <row r="139" spans="1:29" ht="15.75" customHeight="1" x14ac:dyDescent="0.2">
      <c r="A139" t="s">
        <v>814</v>
      </c>
      <c r="B139"/>
      <c r="C139" t="s">
        <v>815</v>
      </c>
      <c r="D139" t="s">
        <v>296</v>
      </c>
      <c r="E139" t="s">
        <v>816</v>
      </c>
      <c r="F139"/>
      <c r="G139" t="s">
        <v>246</v>
      </c>
      <c r="H139" t="s">
        <v>817</v>
      </c>
      <c r="I139" s="159" t="s">
        <v>818</v>
      </c>
      <c r="J139" t="s">
        <v>30</v>
      </c>
      <c r="K139"/>
      <c r="L139"/>
      <c r="M139" t="s">
        <v>32</v>
      </c>
      <c r="N139" t="s">
        <v>363</v>
      </c>
      <c r="O139" t="s">
        <v>160</v>
      </c>
      <c r="P139" t="s">
        <v>819</v>
      </c>
      <c r="Q139"/>
      <c r="R139"/>
      <c r="S139" s="159">
        <v>42942</v>
      </c>
      <c r="T139" s="161">
        <v>1475</v>
      </c>
      <c r="U139" s="161" t="s">
        <v>34</v>
      </c>
      <c r="V139" s="161">
        <v>1544.37</v>
      </c>
      <c r="W139" s="161">
        <v>0</v>
      </c>
      <c r="X139" s="122" t="s">
        <v>35</v>
      </c>
      <c r="Y139"/>
      <c r="Z139" s="162">
        <v>1544.37</v>
      </c>
      <c r="AA139" s="163" t="s">
        <v>41</v>
      </c>
      <c r="AB139"/>
      <c r="AC139"/>
    </row>
    <row r="140" spans="1:29" ht="15.75" customHeight="1" x14ac:dyDescent="0.2">
      <c r="A140" s="159">
        <v>42907</v>
      </c>
      <c r="B140" s="159"/>
      <c r="C140" s="163" t="s">
        <v>820</v>
      </c>
      <c r="D140" t="s">
        <v>821</v>
      </c>
      <c r="E140" t="s">
        <v>822</v>
      </c>
      <c r="F140"/>
      <c r="G140" t="s">
        <v>246</v>
      </c>
      <c r="H140" t="s">
        <v>823</v>
      </c>
      <c r="I140" s="159">
        <v>42958</v>
      </c>
      <c r="J140" t="s">
        <v>30</v>
      </c>
      <c r="K140" t="s">
        <v>160</v>
      </c>
      <c r="L140"/>
      <c r="M140" t="s">
        <v>32</v>
      </c>
      <c r="N140" t="s">
        <v>363</v>
      </c>
      <c r="O140" t="s">
        <v>311</v>
      </c>
      <c r="P140" t="s">
        <v>819</v>
      </c>
      <c r="Q140"/>
      <c r="R140"/>
      <c r="S140" s="159">
        <v>42986</v>
      </c>
      <c r="T140" s="161">
        <v>2000</v>
      </c>
      <c r="U140" s="161" t="s">
        <v>261</v>
      </c>
      <c r="V140" s="161">
        <v>1827.63</v>
      </c>
      <c r="W140">
        <v>0</v>
      </c>
      <c r="X140" s="122" t="s">
        <v>35</v>
      </c>
      <c r="Y140"/>
      <c r="Z140" s="161">
        <v>1827.64</v>
      </c>
      <c r="AA140" t="s">
        <v>268</v>
      </c>
      <c r="AB140" s="162" t="s">
        <v>1687</v>
      </c>
      <c r="AC140" s="163"/>
    </row>
    <row r="141" spans="1:29" ht="15.75" customHeight="1" x14ac:dyDescent="0.2">
      <c r="A141" s="159">
        <v>43063</v>
      </c>
      <c r="B141" s="159"/>
      <c r="C141" t="s">
        <v>824</v>
      </c>
      <c r="D141" t="s">
        <v>596</v>
      </c>
      <c r="E141" t="s">
        <v>825</v>
      </c>
      <c r="F141"/>
      <c r="G141" t="s">
        <v>254</v>
      </c>
      <c r="H141" t="s">
        <v>826</v>
      </c>
      <c r="I141" s="159">
        <v>43084</v>
      </c>
      <c r="J141" t="s">
        <v>30</v>
      </c>
      <c r="K141" t="s">
        <v>30</v>
      </c>
      <c r="L141" t="s">
        <v>30</v>
      </c>
      <c r="M141" t="s">
        <v>32</v>
      </c>
      <c r="N141" t="s">
        <v>827</v>
      </c>
      <c r="O141" t="s">
        <v>32</v>
      </c>
      <c r="P141" t="s">
        <v>828</v>
      </c>
      <c r="Q141" t="s">
        <v>32</v>
      </c>
      <c r="R141" t="s">
        <v>829</v>
      </c>
      <c r="S141" s="159">
        <v>43070</v>
      </c>
      <c r="T141" s="161">
        <v>1615</v>
      </c>
      <c r="U141" s="161" t="s">
        <v>261</v>
      </c>
      <c r="V141" s="161">
        <v>1451.13</v>
      </c>
      <c r="W141" s="161">
        <v>0</v>
      </c>
      <c r="X141" s="122" t="s">
        <v>35</v>
      </c>
      <c r="Y141"/>
      <c r="Z141" s="161">
        <v>1451.14</v>
      </c>
      <c r="AA141" t="s">
        <v>41</v>
      </c>
      <c r="AB141" s="161" t="s">
        <v>1666</v>
      </c>
      <c r="AC141"/>
    </row>
    <row r="142" spans="1:29" ht="15.75" customHeight="1" x14ac:dyDescent="0.2">
      <c r="A142" s="159">
        <v>42892</v>
      </c>
      <c r="B142" s="159"/>
      <c r="C142" t="s">
        <v>830</v>
      </c>
      <c r="D142" t="s">
        <v>252</v>
      </c>
      <c r="E142" t="s">
        <v>570</v>
      </c>
      <c r="F142"/>
      <c r="G142" t="s">
        <v>254</v>
      </c>
      <c r="H142" t="s">
        <v>831</v>
      </c>
      <c r="I142" s="159">
        <v>42915</v>
      </c>
      <c r="J142" t="s">
        <v>30</v>
      </c>
      <c r="K142"/>
      <c r="L142"/>
      <c r="M142" t="s">
        <v>186</v>
      </c>
      <c r="N142" t="s">
        <v>832</v>
      </c>
      <c r="O142"/>
      <c r="P142"/>
      <c r="Q142"/>
      <c r="R142"/>
      <c r="S142" s="159">
        <v>42930</v>
      </c>
      <c r="T142" s="161">
        <v>2250</v>
      </c>
      <c r="U142" t="s">
        <v>261</v>
      </c>
      <c r="V142" s="161">
        <v>2102.9699999999998</v>
      </c>
      <c r="W142" s="161">
        <v>0</v>
      </c>
      <c r="X142" s="122" t="s">
        <v>35</v>
      </c>
      <c r="Y142"/>
      <c r="Z142" s="161">
        <v>2102.9699999999998</v>
      </c>
      <c r="AA142" t="s">
        <v>41</v>
      </c>
      <c r="AB142" t="s">
        <v>1666</v>
      </c>
      <c r="AC142"/>
    </row>
    <row r="143" spans="1:29" ht="15.75" customHeight="1" x14ac:dyDescent="0.2">
      <c r="A143" s="159">
        <v>42962</v>
      </c>
      <c r="B143" s="159"/>
      <c r="C143" t="s">
        <v>833</v>
      </c>
      <c r="D143" t="s">
        <v>263</v>
      </c>
      <c r="E143" t="s">
        <v>834</v>
      </c>
      <c r="F143"/>
      <c r="G143" t="s">
        <v>246</v>
      </c>
      <c r="H143" t="s">
        <v>835</v>
      </c>
      <c r="I143" s="159">
        <v>42962</v>
      </c>
      <c r="J143" t="s">
        <v>30</v>
      </c>
      <c r="K143"/>
      <c r="L143"/>
      <c r="M143" t="s">
        <v>186</v>
      </c>
      <c r="N143" t="s">
        <v>836</v>
      </c>
      <c r="O143"/>
      <c r="P143"/>
      <c r="Q143"/>
      <c r="R143"/>
      <c r="S143" s="159">
        <v>43082</v>
      </c>
      <c r="T143" s="161">
        <v>1250.25</v>
      </c>
      <c r="U143" s="161" t="s">
        <v>38</v>
      </c>
      <c r="V143" s="161">
        <v>1500.3</v>
      </c>
      <c r="W143" s="161">
        <v>0</v>
      </c>
      <c r="X143" s="122" t="s">
        <v>149</v>
      </c>
      <c r="Y143"/>
      <c r="Z143" s="161">
        <v>1500.3</v>
      </c>
      <c r="AA143" t="s">
        <v>41</v>
      </c>
      <c r="AB143"/>
      <c r="AC143"/>
    </row>
    <row r="144" spans="1:29" ht="15.75" customHeight="1" x14ac:dyDescent="0.2">
      <c r="A144" s="159">
        <v>42908</v>
      </c>
      <c r="B144" s="159"/>
      <c r="C144" t="s">
        <v>837</v>
      </c>
      <c r="D144" t="s">
        <v>296</v>
      </c>
      <c r="E144" t="s">
        <v>297</v>
      </c>
      <c r="F144"/>
      <c r="G144" t="s">
        <v>246</v>
      </c>
      <c r="H144" t="s">
        <v>838</v>
      </c>
      <c r="I144" s="159">
        <v>42914</v>
      </c>
      <c r="J144" t="s">
        <v>30</v>
      </c>
      <c r="K144"/>
      <c r="L144"/>
      <c r="M144" t="s">
        <v>190</v>
      </c>
      <c r="N144" t="s">
        <v>699</v>
      </c>
      <c r="O144" t="s">
        <v>160</v>
      </c>
      <c r="P144" t="s">
        <v>839</v>
      </c>
      <c r="Q144" t="s">
        <v>160</v>
      </c>
      <c r="R144" t="s">
        <v>840</v>
      </c>
      <c r="S144" s="159">
        <v>42928</v>
      </c>
      <c r="T144" s="161">
        <v>2556.62</v>
      </c>
      <c r="U144" s="161" t="s">
        <v>34</v>
      </c>
      <c r="V144" s="161">
        <v>2676.62</v>
      </c>
      <c r="W144" s="161">
        <v>0</v>
      </c>
      <c r="X144" s="122" t="s">
        <v>35</v>
      </c>
      <c r="Y144"/>
      <c r="Z144" s="161">
        <v>2676.2</v>
      </c>
      <c r="AA144" t="s">
        <v>41</v>
      </c>
      <c r="AB144"/>
      <c r="AC144"/>
    </row>
    <row r="145" spans="1:29" ht="15.75" customHeight="1" x14ac:dyDescent="0.2">
      <c r="A145" s="159">
        <v>42914</v>
      </c>
      <c r="B145" s="159"/>
      <c r="C145" t="s">
        <v>841</v>
      </c>
      <c r="D145" t="s">
        <v>296</v>
      </c>
      <c r="E145" t="s">
        <v>842</v>
      </c>
      <c r="F145"/>
      <c r="G145" t="s">
        <v>246</v>
      </c>
      <c r="H145" t="s">
        <v>843</v>
      </c>
      <c r="I145" s="159">
        <v>42916</v>
      </c>
      <c r="J145" t="s">
        <v>30</v>
      </c>
      <c r="K145"/>
      <c r="L145"/>
      <c r="M145" t="s">
        <v>190</v>
      </c>
      <c r="N145" t="s">
        <v>844</v>
      </c>
      <c r="O145"/>
      <c r="P145"/>
      <c r="Q145"/>
      <c r="R145"/>
      <c r="S145" s="159">
        <v>42935</v>
      </c>
      <c r="T145" s="161">
        <v>2556.62</v>
      </c>
      <c r="U145" s="161" t="s">
        <v>34</v>
      </c>
      <c r="V145" s="161">
        <v>2676.85</v>
      </c>
      <c r="W145" s="161">
        <v>0</v>
      </c>
      <c r="X145" s="122" t="s">
        <v>35</v>
      </c>
      <c r="Y145"/>
      <c r="Z145" s="161">
        <v>2676.85</v>
      </c>
      <c r="AA145" t="s">
        <v>41</v>
      </c>
      <c r="AB145"/>
      <c r="AC145"/>
    </row>
    <row r="146" spans="1:29" ht="15.75" customHeight="1" x14ac:dyDescent="0.2">
      <c r="A146" s="159">
        <v>42899</v>
      </c>
      <c r="B146" s="159"/>
      <c r="C146" t="s">
        <v>845</v>
      </c>
      <c r="D146" t="s">
        <v>449</v>
      </c>
      <c r="E146" t="s">
        <v>846</v>
      </c>
      <c r="F146"/>
      <c r="G146" t="s">
        <v>246</v>
      </c>
      <c r="H146" t="s">
        <v>847</v>
      </c>
      <c r="I146" s="159">
        <v>42922</v>
      </c>
      <c r="J146" t="s">
        <v>30</v>
      </c>
      <c r="K146"/>
      <c r="L146"/>
      <c r="M146" t="s">
        <v>188</v>
      </c>
      <c r="N146" t="s">
        <v>848</v>
      </c>
      <c r="O146"/>
      <c r="P146"/>
      <c r="Q146"/>
      <c r="R146"/>
      <c r="S146" s="159">
        <v>42963</v>
      </c>
      <c r="T146" s="161">
        <v>447</v>
      </c>
      <c r="U146" s="161" t="s">
        <v>38</v>
      </c>
      <c r="V146" s="161">
        <v>536.4</v>
      </c>
      <c r="W146" s="161">
        <v>0</v>
      </c>
      <c r="X146" s="122" t="s">
        <v>158</v>
      </c>
      <c r="Y146"/>
      <c r="Z146" s="161">
        <v>536.4</v>
      </c>
      <c r="AA146" t="s">
        <v>41</v>
      </c>
      <c r="AB146" s="161"/>
      <c r="AC146"/>
    </row>
    <row r="147" spans="1:29" ht="15.75" customHeight="1" x14ac:dyDescent="0.2">
      <c r="A147" s="159">
        <v>42910</v>
      </c>
      <c r="B147" s="159"/>
      <c r="C147" t="s">
        <v>849</v>
      </c>
      <c r="D147" t="s">
        <v>263</v>
      </c>
      <c r="E147" t="s">
        <v>850</v>
      </c>
      <c r="F147"/>
      <c r="G147" t="s">
        <v>246</v>
      </c>
      <c r="H147" t="s">
        <v>851</v>
      </c>
      <c r="I147" s="159">
        <v>42958</v>
      </c>
      <c r="J147" t="s">
        <v>30</v>
      </c>
      <c r="K147"/>
      <c r="L147"/>
      <c r="M147" t="s">
        <v>188</v>
      </c>
      <c r="N147" t="s">
        <v>303</v>
      </c>
      <c r="O147"/>
      <c r="P147"/>
      <c r="Q147"/>
      <c r="R147"/>
      <c r="S147" s="159">
        <v>42933</v>
      </c>
      <c r="T147" s="161">
        <v>1500</v>
      </c>
      <c r="U147" s="161" t="s">
        <v>38</v>
      </c>
      <c r="V147" s="161">
        <v>1800</v>
      </c>
      <c r="W147" s="161">
        <v>0</v>
      </c>
      <c r="X147" s="122" t="s">
        <v>149</v>
      </c>
      <c r="Y147"/>
      <c r="Z147" s="161">
        <v>1800</v>
      </c>
      <c r="AA147" t="s">
        <v>41</v>
      </c>
      <c r="AB147" s="161"/>
      <c r="AC147"/>
    </row>
    <row r="148" spans="1:29" ht="15.75" customHeight="1" x14ac:dyDescent="0.2">
      <c r="A148" s="159">
        <v>42913</v>
      </c>
      <c r="B148" s="159"/>
      <c r="C148" t="s">
        <v>852</v>
      </c>
      <c r="D148" t="s">
        <v>263</v>
      </c>
      <c r="E148" t="s">
        <v>853</v>
      </c>
      <c r="F148"/>
      <c r="G148" t="s">
        <v>246</v>
      </c>
      <c r="H148" t="s">
        <v>854</v>
      </c>
      <c r="I148" s="159">
        <v>42977</v>
      </c>
      <c r="J148" t="s">
        <v>30</v>
      </c>
      <c r="K148"/>
      <c r="L148"/>
      <c r="M148" t="s">
        <v>188</v>
      </c>
      <c r="N148" t="s">
        <v>848</v>
      </c>
      <c r="O148"/>
      <c r="P148"/>
      <c r="Q148"/>
      <c r="R148"/>
      <c r="S148" s="159">
        <v>42920</v>
      </c>
      <c r="T148" s="161">
        <v>1800</v>
      </c>
      <c r="U148" s="161" t="s">
        <v>38</v>
      </c>
      <c r="V148" s="161">
        <v>2160</v>
      </c>
      <c r="W148" s="161">
        <v>0</v>
      </c>
      <c r="X148" s="122" t="s">
        <v>149</v>
      </c>
      <c r="Y148"/>
      <c r="Z148" s="161">
        <v>2160</v>
      </c>
      <c r="AA148" t="s">
        <v>41</v>
      </c>
      <c r="AB148" s="161"/>
      <c r="AC148"/>
    </row>
    <row r="149" spans="1:29" ht="15.75" customHeight="1" x14ac:dyDescent="0.2">
      <c r="A149" s="159">
        <v>42900</v>
      </c>
      <c r="B149" s="159"/>
      <c r="C149" t="s">
        <v>855</v>
      </c>
      <c r="D149" t="s">
        <v>856</v>
      </c>
      <c r="E149" t="s">
        <v>857</v>
      </c>
      <c r="F149"/>
      <c r="G149" t="s">
        <v>246</v>
      </c>
      <c r="H149" t="s">
        <v>858</v>
      </c>
      <c r="I149" s="159">
        <v>42996</v>
      </c>
      <c r="J149" t="s">
        <v>30</v>
      </c>
      <c r="K149"/>
      <c r="L149"/>
      <c r="M149" t="s">
        <v>186</v>
      </c>
      <c r="N149" t="s">
        <v>859</v>
      </c>
      <c r="O149"/>
      <c r="P149"/>
      <c r="Q149"/>
      <c r="R149"/>
      <c r="S149" s="159">
        <v>43028</v>
      </c>
      <c r="T149" s="161">
        <v>4000</v>
      </c>
      <c r="U149" s="161" t="s">
        <v>261</v>
      </c>
      <c r="V149" s="161">
        <v>3701.7</v>
      </c>
      <c r="W149" s="161">
        <v>0</v>
      </c>
      <c r="X149" s="122" t="s">
        <v>35</v>
      </c>
      <c r="Y149"/>
      <c r="Z149" s="161">
        <v>3701.7</v>
      </c>
      <c r="AA149" t="s">
        <v>304</v>
      </c>
      <c r="AB149" s="162" t="s">
        <v>1666</v>
      </c>
      <c r="AC149" s="163"/>
    </row>
    <row r="150" spans="1:29" ht="15.75" customHeight="1" x14ac:dyDescent="0.2">
      <c r="A150" s="159">
        <v>42914</v>
      </c>
      <c r="B150" s="159"/>
      <c r="C150" t="s">
        <v>860</v>
      </c>
      <c r="D150" t="s">
        <v>296</v>
      </c>
      <c r="E150" t="s">
        <v>861</v>
      </c>
      <c r="F150"/>
      <c r="G150" t="s">
        <v>246</v>
      </c>
      <c r="H150" t="s">
        <v>862</v>
      </c>
      <c r="I150" s="159">
        <v>42915</v>
      </c>
      <c r="J150" t="s">
        <v>30</v>
      </c>
      <c r="K150" t="s">
        <v>30</v>
      </c>
      <c r="L150" t="s">
        <v>30</v>
      </c>
      <c r="M150" t="s">
        <v>190</v>
      </c>
      <c r="N150" t="s">
        <v>615</v>
      </c>
      <c r="O150" t="s">
        <v>190</v>
      </c>
      <c r="P150" t="s">
        <v>863</v>
      </c>
      <c r="Q150" t="s">
        <v>190</v>
      </c>
      <c r="R150" t="s">
        <v>864</v>
      </c>
      <c r="S150" s="159">
        <v>42928</v>
      </c>
      <c r="T150" s="161">
        <v>2332.35</v>
      </c>
      <c r="U150" s="161" t="s">
        <v>34</v>
      </c>
      <c r="V150" s="161">
        <v>2442.04</v>
      </c>
      <c r="W150" s="161">
        <v>0</v>
      </c>
      <c r="X150" s="122" t="s">
        <v>35</v>
      </c>
      <c r="Y150"/>
      <c r="Z150" s="161">
        <v>2442.04</v>
      </c>
      <c r="AA150" t="s">
        <v>41</v>
      </c>
      <c r="AB150"/>
      <c r="AC150"/>
    </row>
    <row r="151" spans="1:29" ht="15.75" customHeight="1" x14ac:dyDescent="0.2">
      <c r="A151" s="159">
        <v>42913</v>
      </c>
      <c r="B151" s="159"/>
      <c r="C151" s="163" t="s">
        <v>865</v>
      </c>
      <c r="D151" t="s">
        <v>692</v>
      </c>
      <c r="E151" t="s">
        <v>520</v>
      </c>
      <c r="F151"/>
      <c r="G151" t="s">
        <v>246</v>
      </c>
      <c r="H151" t="s">
        <v>866</v>
      </c>
      <c r="I151" s="159">
        <v>42936</v>
      </c>
      <c r="J151" t="s">
        <v>30</v>
      </c>
      <c r="K151"/>
      <c r="L151"/>
      <c r="M151" t="s">
        <v>190</v>
      </c>
      <c r="N151" t="s">
        <v>867</v>
      </c>
      <c r="O151"/>
      <c r="P151"/>
      <c r="Q151"/>
      <c r="R151"/>
      <c r="S151" s="159">
        <v>42930</v>
      </c>
      <c r="T151" s="161">
        <v>871</v>
      </c>
      <c r="U151" s="161" t="s">
        <v>261</v>
      </c>
      <c r="V151" s="161">
        <v>800.25</v>
      </c>
      <c r="W151" s="161">
        <v>0</v>
      </c>
      <c r="X151" s="122" t="s">
        <v>35</v>
      </c>
      <c r="Y151"/>
      <c r="Z151" s="161">
        <v>800.25</v>
      </c>
      <c r="AA151" t="s">
        <v>268</v>
      </c>
      <c r="AB151" t="s">
        <v>1688</v>
      </c>
      <c r="AC151"/>
    </row>
    <row r="152" spans="1:29" ht="15.75" customHeight="1" x14ac:dyDescent="0.2">
      <c r="A152" s="159">
        <v>42923</v>
      </c>
      <c r="B152" s="159"/>
      <c r="C152" t="s">
        <v>868</v>
      </c>
      <c r="D152" t="s">
        <v>869</v>
      </c>
      <c r="E152" t="s">
        <v>870</v>
      </c>
      <c r="F152"/>
      <c r="G152" t="s">
        <v>246</v>
      </c>
      <c r="H152" t="s">
        <v>871</v>
      </c>
      <c r="I152" s="159">
        <v>42955</v>
      </c>
      <c r="J152" t="s">
        <v>30</v>
      </c>
      <c r="K152"/>
      <c r="L152"/>
      <c r="M152" t="s">
        <v>190</v>
      </c>
      <c r="N152" t="s">
        <v>535</v>
      </c>
      <c r="O152"/>
      <c r="P152"/>
      <c r="Q152"/>
      <c r="R152"/>
      <c r="S152" s="159">
        <v>42984</v>
      </c>
      <c r="T152" s="161">
        <v>1700</v>
      </c>
      <c r="U152" s="161" t="s">
        <v>38</v>
      </c>
      <c r="V152" s="161">
        <v>2040</v>
      </c>
      <c r="W152" s="161">
        <v>0</v>
      </c>
      <c r="X152" s="122" t="s">
        <v>35</v>
      </c>
      <c r="Y152"/>
      <c r="Z152" s="161">
        <v>2040</v>
      </c>
      <c r="AA152" t="s">
        <v>41</v>
      </c>
      <c r="AB152" s="161"/>
      <c r="AC152"/>
    </row>
    <row r="153" spans="1:29" ht="15.75" customHeight="1" x14ac:dyDescent="0.2">
      <c r="A153" s="159">
        <v>42925</v>
      </c>
      <c r="B153" s="159"/>
      <c r="C153" t="s">
        <v>872</v>
      </c>
      <c r="D153" t="s">
        <v>244</v>
      </c>
      <c r="E153" t="s">
        <v>873</v>
      </c>
      <c r="F153"/>
      <c r="G153" t="s">
        <v>246</v>
      </c>
      <c r="H153" t="s">
        <v>874</v>
      </c>
      <c r="I153" s="159">
        <v>42936</v>
      </c>
      <c r="J153" t="s">
        <v>30</v>
      </c>
      <c r="K153"/>
      <c r="L153"/>
      <c r="M153" t="s">
        <v>188</v>
      </c>
      <c r="N153" t="s">
        <v>875</v>
      </c>
      <c r="O153"/>
      <c r="P153"/>
      <c r="Q153"/>
      <c r="R153"/>
      <c r="S153" s="159">
        <v>42984</v>
      </c>
      <c r="T153" s="161">
        <v>447</v>
      </c>
      <c r="U153" s="161" t="s">
        <v>38</v>
      </c>
      <c r="V153" s="161">
        <v>536.4</v>
      </c>
      <c r="W153" s="161">
        <v>0</v>
      </c>
      <c r="X153" s="122" t="s">
        <v>158</v>
      </c>
      <c r="Y153"/>
      <c r="Z153" s="161">
        <v>536.4</v>
      </c>
      <c r="AA153" t="s">
        <v>41</v>
      </c>
      <c r="AB153" s="161"/>
      <c r="AC153"/>
    </row>
    <row r="154" spans="1:29" ht="15.75" customHeight="1" x14ac:dyDescent="0.2">
      <c r="A154" s="159">
        <v>42956</v>
      </c>
      <c r="B154" s="159"/>
      <c r="C154" t="s">
        <v>876</v>
      </c>
      <c r="D154" t="s">
        <v>877</v>
      </c>
      <c r="E154" t="s">
        <v>878</v>
      </c>
      <c r="F154"/>
      <c r="G154" t="s">
        <v>246</v>
      </c>
      <c r="H154" t="s">
        <v>879</v>
      </c>
      <c r="I154" s="159">
        <v>42966</v>
      </c>
      <c r="J154" t="s">
        <v>30</v>
      </c>
      <c r="K154"/>
      <c r="L154"/>
      <c r="M154" t="s">
        <v>186</v>
      </c>
      <c r="N154" t="s">
        <v>880</v>
      </c>
      <c r="O154"/>
      <c r="P154"/>
      <c r="Q154"/>
      <c r="R154"/>
      <c r="S154" s="159">
        <v>42984</v>
      </c>
      <c r="T154" s="161">
        <v>950</v>
      </c>
      <c r="U154" s="161" t="s">
        <v>34</v>
      </c>
      <c r="V154" s="161">
        <v>1015.59</v>
      </c>
      <c r="W154" s="161">
        <v>0</v>
      </c>
      <c r="X154" s="122" t="s">
        <v>35</v>
      </c>
      <c r="Y154"/>
      <c r="Z154" s="161">
        <v>1015.59</v>
      </c>
      <c r="AA154" t="s">
        <v>41</v>
      </c>
      <c r="AB154" s="161"/>
      <c r="AC154"/>
    </row>
    <row r="155" spans="1:29" ht="15.75" customHeight="1" x14ac:dyDescent="0.2">
      <c r="A155" s="159">
        <v>42925</v>
      </c>
      <c r="B155" s="159"/>
      <c r="C155" t="s">
        <v>881</v>
      </c>
      <c r="D155" t="s">
        <v>263</v>
      </c>
      <c r="E155" t="s">
        <v>882</v>
      </c>
      <c r="F155"/>
      <c r="G155" t="s">
        <v>246</v>
      </c>
      <c r="H155" t="s">
        <v>883</v>
      </c>
      <c r="I155" s="159">
        <v>42948</v>
      </c>
      <c r="J155" t="s">
        <v>30</v>
      </c>
      <c r="K155" t="s">
        <v>30</v>
      </c>
      <c r="L155" t="s">
        <v>30</v>
      </c>
      <c r="M155" t="s">
        <v>192</v>
      </c>
      <c r="N155" t="s">
        <v>884</v>
      </c>
      <c r="O155" t="s">
        <v>192</v>
      </c>
      <c r="P155" t="s">
        <v>885</v>
      </c>
      <c r="Q155" t="s">
        <v>192</v>
      </c>
      <c r="R155" t="s">
        <v>886</v>
      </c>
      <c r="S155" s="159">
        <v>42950</v>
      </c>
      <c r="T155" s="161">
        <v>2150.25</v>
      </c>
      <c r="U155" s="161" t="s">
        <v>38</v>
      </c>
      <c r="V155" s="161">
        <v>2580.3000000000002</v>
      </c>
      <c r="W155" s="161">
        <v>180</v>
      </c>
      <c r="X155" s="122" t="s">
        <v>149</v>
      </c>
      <c r="Y155"/>
      <c r="Z155" s="161">
        <v>2580.3000000000002</v>
      </c>
      <c r="AA155" t="s">
        <v>41</v>
      </c>
      <c r="AB155" s="161"/>
      <c r="AC155"/>
    </row>
    <row r="156" spans="1:29" ht="15.75" customHeight="1" x14ac:dyDescent="0.2">
      <c r="A156" s="159">
        <v>42925</v>
      </c>
      <c r="B156" s="159"/>
      <c r="C156" t="s">
        <v>881</v>
      </c>
      <c r="D156" t="s">
        <v>263</v>
      </c>
      <c r="E156" t="s">
        <v>882</v>
      </c>
      <c r="F156"/>
      <c r="G156" t="s">
        <v>246</v>
      </c>
      <c r="H156" t="s">
        <v>883</v>
      </c>
      <c r="I156" s="159">
        <v>42948</v>
      </c>
      <c r="J156" t="s">
        <v>30</v>
      </c>
      <c r="K156" t="s">
        <v>30</v>
      </c>
      <c r="L156" t="s">
        <v>30</v>
      </c>
      <c r="M156" t="s">
        <v>192</v>
      </c>
      <c r="N156" t="s">
        <v>884</v>
      </c>
      <c r="O156" t="s">
        <v>192</v>
      </c>
      <c r="P156" t="s">
        <v>885</v>
      </c>
      <c r="Q156" t="s">
        <v>192</v>
      </c>
      <c r="R156" t="s">
        <v>886</v>
      </c>
      <c r="S156" s="159">
        <v>42963</v>
      </c>
      <c r="T156" s="161">
        <v>150</v>
      </c>
      <c r="U156" s="161" t="s">
        <v>38</v>
      </c>
      <c r="V156" s="161">
        <v>180</v>
      </c>
      <c r="W156" s="161">
        <v>0</v>
      </c>
      <c r="X156" s="122" t="s">
        <v>149</v>
      </c>
      <c r="Y156"/>
      <c r="Z156" s="161">
        <v>180</v>
      </c>
      <c r="AA156" t="s">
        <v>41</v>
      </c>
      <c r="AB156" s="161"/>
      <c r="AC156"/>
    </row>
    <row r="157" spans="1:29" ht="15.75" customHeight="1" x14ac:dyDescent="0.2">
      <c r="A157" s="159">
        <v>42934</v>
      </c>
      <c r="B157" s="159"/>
      <c r="C157" t="s">
        <v>887</v>
      </c>
      <c r="D157" t="s">
        <v>888</v>
      </c>
      <c r="E157" t="s">
        <v>889</v>
      </c>
      <c r="F157"/>
      <c r="G157" t="s">
        <v>246</v>
      </c>
      <c r="H157" s="163" t="s">
        <v>890</v>
      </c>
      <c r="I157" s="159">
        <v>42978</v>
      </c>
      <c r="J157" t="s">
        <v>30</v>
      </c>
      <c r="K157"/>
      <c r="L157"/>
      <c r="M157" t="s">
        <v>188</v>
      </c>
      <c r="N157" t="s">
        <v>891</v>
      </c>
      <c r="O157"/>
      <c r="P157"/>
      <c r="Q157"/>
      <c r="R157"/>
      <c r="S157" s="159">
        <v>42929</v>
      </c>
      <c r="T157" s="161">
        <v>1500</v>
      </c>
      <c r="U157" s="161" t="s">
        <v>38</v>
      </c>
      <c r="V157" s="161">
        <v>1800</v>
      </c>
      <c r="W157" s="161">
        <v>0</v>
      </c>
      <c r="X157" s="122" t="s">
        <v>35</v>
      </c>
      <c r="Y157"/>
      <c r="Z157" s="161">
        <v>1800</v>
      </c>
      <c r="AA157" t="s">
        <v>41</v>
      </c>
      <c r="AB157"/>
      <c r="AC157"/>
    </row>
    <row r="158" spans="1:29" ht="15.75" customHeight="1" x14ac:dyDescent="0.2">
      <c r="A158" s="159">
        <v>42913</v>
      </c>
      <c r="B158" s="159"/>
      <c r="C158" t="s">
        <v>892</v>
      </c>
      <c r="D158" t="s">
        <v>263</v>
      </c>
      <c r="E158" t="s">
        <v>893</v>
      </c>
      <c r="F158"/>
      <c r="G158" t="s">
        <v>246</v>
      </c>
      <c r="H158" t="s">
        <v>894</v>
      </c>
      <c r="I158" s="159">
        <v>42951</v>
      </c>
      <c r="J158" t="s">
        <v>30</v>
      </c>
      <c r="K158" t="s">
        <v>30</v>
      </c>
      <c r="L158"/>
      <c r="M158" t="s">
        <v>32</v>
      </c>
      <c r="N158" t="s">
        <v>895</v>
      </c>
      <c r="O158" t="s">
        <v>32</v>
      </c>
      <c r="P158" t="s">
        <v>896</v>
      </c>
      <c r="Q158"/>
      <c r="R158"/>
      <c r="S158" s="159">
        <v>42933</v>
      </c>
      <c r="T158" s="161">
        <v>1875</v>
      </c>
      <c r="U158" s="161" t="s">
        <v>38</v>
      </c>
      <c r="V158" s="161">
        <v>2250</v>
      </c>
      <c r="W158" s="161">
        <v>0</v>
      </c>
      <c r="X158" s="122" t="s">
        <v>149</v>
      </c>
      <c r="Y158"/>
      <c r="Z158" s="161">
        <v>2250</v>
      </c>
      <c r="AA158" t="s">
        <v>41</v>
      </c>
      <c r="AB158" s="161"/>
      <c r="AC158"/>
    </row>
    <row r="159" spans="1:29" ht="15.75" customHeight="1" x14ac:dyDescent="0.2">
      <c r="A159" s="159">
        <v>42956</v>
      </c>
      <c r="B159" s="159"/>
      <c r="C159" t="s">
        <v>897</v>
      </c>
      <c r="D159" t="s">
        <v>435</v>
      </c>
      <c r="E159" t="s">
        <v>327</v>
      </c>
      <c r="F159"/>
      <c r="G159" t="s">
        <v>254</v>
      </c>
      <c r="H159" t="s">
        <v>898</v>
      </c>
      <c r="I159" s="159">
        <v>43020</v>
      </c>
      <c r="J159" t="s">
        <v>30</v>
      </c>
      <c r="K159"/>
      <c r="L159"/>
      <c r="M159" t="s">
        <v>190</v>
      </c>
      <c r="N159" t="s">
        <v>782</v>
      </c>
      <c r="O159"/>
      <c r="P159"/>
      <c r="Q159"/>
      <c r="R159"/>
      <c r="S159" s="159">
        <v>42991</v>
      </c>
      <c r="T159" s="161">
        <v>3150</v>
      </c>
      <c r="U159" s="161" t="s">
        <v>38</v>
      </c>
      <c r="V159" s="161">
        <v>3780</v>
      </c>
      <c r="W159" s="161">
        <v>0</v>
      </c>
      <c r="X159" s="122" t="s">
        <v>35</v>
      </c>
      <c r="Y159"/>
      <c r="Z159" s="161">
        <v>3780</v>
      </c>
      <c r="AA159" t="s">
        <v>41</v>
      </c>
      <c r="AB159" s="161"/>
      <c r="AC159"/>
    </row>
    <row r="160" spans="1:29" ht="15.75" customHeight="1" x14ac:dyDescent="0.2">
      <c r="A160" s="159">
        <v>42926</v>
      </c>
      <c r="B160" s="159"/>
      <c r="C160" t="s">
        <v>899</v>
      </c>
      <c r="D160" t="s">
        <v>296</v>
      </c>
      <c r="E160" t="s">
        <v>900</v>
      </c>
      <c r="F160"/>
      <c r="G160" t="s">
        <v>246</v>
      </c>
      <c r="H160" t="s">
        <v>901</v>
      </c>
      <c r="I160" s="159">
        <v>42957</v>
      </c>
      <c r="J160" t="s">
        <v>30</v>
      </c>
      <c r="K160"/>
      <c r="L160"/>
      <c r="M160" t="s">
        <v>32</v>
      </c>
      <c r="N160" t="s">
        <v>902</v>
      </c>
      <c r="O160"/>
      <c r="P160"/>
      <c r="Q160"/>
      <c r="R160"/>
      <c r="S160" s="159">
        <v>42963</v>
      </c>
      <c r="T160" s="161">
        <v>2511.77</v>
      </c>
      <c r="U160" s="161" t="s">
        <v>34</v>
      </c>
      <c r="V160" s="161">
        <v>2629.89</v>
      </c>
      <c r="W160" s="161">
        <v>1576.84</v>
      </c>
      <c r="X160" s="122" t="s">
        <v>35</v>
      </c>
      <c r="Y160"/>
      <c r="Z160" s="161">
        <v>2629.89</v>
      </c>
      <c r="AA160" t="s">
        <v>41</v>
      </c>
      <c r="AB160" s="161"/>
      <c r="AC160"/>
    </row>
    <row r="161" spans="1:29" ht="15.75" customHeight="1" x14ac:dyDescent="0.2">
      <c r="A161" s="159">
        <v>42926</v>
      </c>
      <c r="B161" s="159"/>
      <c r="C161" t="s">
        <v>897</v>
      </c>
      <c r="D161" t="s">
        <v>296</v>
      </c>
      <c r="E161" t="s">
        <v>900</v>
      </c>
      <c r="F161"/>
      <c r="G161" t="s">
        <v>246</v>
      </c>
      <c r="H161" t="s">
        <v>901</v>
      </c>
      <c r="I161" s="159">
        <v>42957</v>
      </c>
      <c r="J161" t="s">
        <v>30</v>
      </c>
      <c r="K161"/>
      <c r="L161"/>
      <c r="M161" t="s">
        <v>32</v>
      </c>
      <c r="N161" t="s">
        <v>902</v>
      </c>
      <c r="O161"/>
      <c r="P161"/>
      <c r="Q161"/>
      <c r="R161"/>
      <c r="S161" s="159">
        <v>42963</v>
      </c>
      <c r="T161" s="161">
        <v>1475</v>
      </c>
      <c r="U161" s="161" t="s">
        <v>34</v>
      </c>
      <c r="V161" s="161">
        <v>1576.84</v>
      </c>
      <c r="W161" s="161">
        <v>0</v>
      </c>
      <c r="X161" s="122" t="s">
        <v>35</v>
      </c>
      <c r="Y161"/>
      <c r="Z161" s="161">
        <v>1576.84</v>
      </c>
      <c r="AA161" t="s">
        <v>41</v>
      </c>
      <c r="AB161" s="161"/>
      <c r="AC161"/>
    </row>
    <row r="162" spans="1:29" ht="15.75" customHeight="1" x14ac:dyDescent="0.2">
      <c r="A162" s="159">
        <v>42933</v>
      </c>
      <c r="B162" s="159"/>
      <c r="C162" t="s">
        <v>903</v>
      </c>
      <c r="D162" t="s">
        <v>263</v>
      </c>
      <c r="E162" t="s">
        <v>331</v>
      </c>
      <c r="F162"/>
      <c r="G162" t="s">
        <v>246</v>
      </c>
      <c r="H162" t="s">
        <v>904</v>
      </c>
      <c r="I162" s="159">
        <v>42950</v>
      </c>
      <c r="J162" t="s">
        <v>30</v>
      </c>
      <c r="K162" t="s">
        <v>30</v>
      </c>
      <c r="L162"/>
      <c r="M162" t="s">
        <v>181</v>
      </c>
      <c r="N162" t="s">
        <v>905</v>
      </c>
      <c r="O162" t="s">
        <v>181</v>
      </c>
      <c r="P162" t="s">
        <v>267</v>
      </c>
      <c r="Q162"/>
      <c r="R162"/>
      <c r="S162" s="159">
        <v>42936</v>
      </c>
      <c r="T162" s="161">
        <v>1875</v>
      </c>
      <c r="U162" s="161" t="s">
        <v>38</v>
      </c>
      <c r="V162" s="161">
        <v>2250</v>
      </c>
      <c r="W162" s="161">
        <v>113.1</v>
      </c>
      <c r="X162" s="122" t="s">
        <v>149</v>
      </c>
      <c r="Y162"/>
      <c r="Z162" s="161">
        <v>2250</v>
      </c>
      <c r="AA162" t="s">
        <v>41</v>
      </c>
      <c r="AB162" s="161"/>
      <c r="AC162"/>
    </row>
    <row r="163" spans="1:29" ht="15.75" customHeight="1" x14ac:dyDescent="0.2">
      <c r="A163" s="159">
        <v>42933</v>
      </c>
      <c r="B163" s="159"/>
      <c r="C163" t="s">
        <v>903</v>
      </c>
      <c r="D163" t="s">
        <v>263</v>
      </c>
      <c r="E163" t="s">
        <v>331</v>
      </c>
      <c r="F163"/>
      <c r="G163" t="s">
        <v>246</v>
      </c>
      <c r="H163" t="s">
        <v>904</v>
      </c>
      <c r="I163" s="159">
        <v>42936</v>
      </c>
      <c r="J163" t="s">
        <v>30</v>
      </c>
      <c r="K163" t="s">
        <v>30</v>
      </c>
      <c r="L163"/>
      <c r="M163" t="s">
        <v>181</v>
      </c>
      <c r="N163" t="s">
        <v>905</v>
      </c>
      <c r="O163" t="s">
        <v>181</v>
      </c>
      <c r="P163" t="s">
        <v>267</v>
      </c>
      <c r="Q163"/>
      <c r="R163"/>
      <c r="S163" s="159">
        <v>42986</v>
      </c>
      <c r="T163" s="161">
        <v>125</v>
      </c>
      <c r="U163" s="161" t="s">
        <v>261</v>
      </c>
      <c r="V163" s="161">
        <v>113.1</v>
      </c>
      <c r="W163" s="161">
        <v>0</v>
      </c>
      <c r="X163" s="122" t="s">
        <v>149</v>
      </c>
      <c r="Y163"/>
      <c r="Z163" s="161">
        <v>113.1</v>
      </c>
      <c r="AA163" t="s">
        <v>41</v>
      </c>
      <c r="AB163" s="161" t="s">
        <v>1666</v>
      </c>
      <c r="AC163"/>
    </row>
    <row r="164" spans="1:29" ht="15.75" customHeight="1" x14ac:dyDescent="0.2">
      <c r="A164" s="159">
        <v>42761</v>
      </c>
      <c r="B164" s="159"/>
      <c r="C164" t="s">
        <v>906</v>
      </c>
      <c r="D164" t="s">
        <v>907</v>
      </c>
      <c r="E164" t="s">
        <v>908</v>
      </c>
      <c r="F164"/>
      <c r="G164" t="s">
        <v>254</v>
      </c>
      <c r="H164" t="s">
        <v>909</v>
      </c>
      <c r="I164" s="159">
        <v>42787</v>
      </c>
      <c r="J164" t="s">
        <v>30</v>
      </c>
      <c r="K164"/>
      <c r="L164"/>
      <c r="M164" t="s">
        <v>190</v>
      </c>
      <c r="N164" t="s">
        <v>910</v>
      </c>
      <c r="O164"/>
      <c r="P164"/>
      <c r="Q164"/>
      <c r="R164"/>
      <c r="S164" s="159">
        <v>42949</v>
      </c>
      <c r="T164" s="161">
        <v>100</v>
      </c>
      <c r="U164" s="161" t="s">
        <v>38</v>
      </c>
      <c r="V164" s="161">
        <v>120</v>
      </c>
      <c r="W164" s="161">
        <v>0</v>
      </c>
      <c r="X164" s="122" t="s">
        <v>35</v>
      </c>
      <c r="Y164"/>
      <c r="Z164" s="161">
        <v>120</v>
      </c>
      <c r="AA164" t="s">
        <v>41</v>
      </c>
      <c r="AB164"/>
      <c r="AC164"/>
    </row>
    <row r="165" spans="1:29" ht="15.75" customHeight="1" x14ac:dyDescent="0.2">
      <c r="A165" s="159">
        <v>42952</v>
      </c>
      <c r="B165" s="159"/>
      <c r="C165" t="s">
        <v>911</v>
      </c>
      <c r="D165" t="s">
        <v>296</v>
      </c>
      <c r="E165" t="s">
        <v>912</v>
      </c>
      <c r="F165"/>
      <c r="G165" t="s">
        <v>246</v>
      </c>
      <c r="H165" t="s">
        <v>913</v>
      </c>
      <c r="I165" s="159">
        <v>42943</v>
      </c>
      <c r="J165" t="s">
        <v>30</v>
      </c>
      <c r="K165"/>
      <c r="L165"/>
      <c r="M165" t="s">
        <v>32</v>
      </c>
      <c r="N165" t="s">
        <v>914</v>
      </c>
      <c r="O165"/>
      <c r="P165"/>
      <c r="Q165"/>
      <c r="R165"/>
      <c r="S165" s="159">
        <v>42963</v>
      </c>
      <c r="T165" s="161">
        <v>2063.2399999999998</v>
      </c>
      <c r="U165" s="161" t="s">
        <v>34</v>
      </c>
      <c r="V165" s="161">
        <v>2160.27</v>
      </c>
      <c r="W165" s="161">
        <v>0</v>
      </c>
      <c r="X165" s="122" t="s">
        <v>35</v>
      </c>
      <c r="Y165"/>
      <c r="Z165" s="161">
        <v>2160.27</v>
      </c>
      <c r="AA165" t="s">
        <v>41</v>
      </c>
      <c r="AB165" s="161"/>
      <c r="AC165"/>
    </row>
    <row r="166" spans="1:29" ht="15.75" customHeight="1" x14ac:dyDescent="0.2">
      <c r="A166" s="163" t="s">
        <v>915</v>
      </c>
      <c r="B166"/>
      <c r="C166" t="s">
        <v>916</v>
      </c>
      <c r="D166" t="s">
        <v>917</v>
      </c>
      <c r="E166" t="s">
        <v>918</v>
      </c>
      <c r="F166"/>
      <c r="G166" t="s">
        <v>246</v>
      </c>
      <c r="H166" t="s">
        <v>919</v>
      </c>
      <c r="I166" s="159">
        <v>42941</v>
      </c>
      <c r="J166" t="s">
        <v>30</v>
      </c>
      <c r="K166"/>
      <c r="L166"/>
      <c r="M166" t="s">
        <v>190</v>
      </c>
      <c r="N166" t="s">
        <v>920</v>
      </c>
      <c r="O166"/>
      <c r="P166"/>
      <c r="Q166"/>
      <c r="R166"/>
      <c r="S166" s="159">
        <v>42986</v>
      </c>
      <c r="T166" s="161">
        <v>4000</v>
      </c>
      <c r="U166" s="161" t="s">
        <v>261</v>
      </c>
      <c r="V166" s="161">
        <v>3619.09</v>
      </c>
      <c r="W166" s="161">
        <v>0</v>
      </c>
      <c r="X166" s="122" t="s">
        <v>146</v>
      </c>
      <c r="Y166"/>
      <c r="Z166" s="161">
        <v>3619.09</v>
      </c>
      <c r="AA166" t="s">
        <v>41</v>
      </c>
      <c r="AB166" s="161" t="s">
        <v>1666</v>
      </c>
      <c r="AC166"/>
    </row>
    <row r="167" spans="1:29" ht="15.75" customHeight="1" x14ac:dyDescent="0.2">
      <c r="A167" s="159">
        <v>42934</v>
      </c>
      <c r="B167" s="159"/>
      <c r="C167" t="s">
        <v>921</v>
      </c>
      <c r="D167" t="s">
        <v>922</v>
      </c>
      <c r="E167" t="s">
        <v>923</v>
      </c>
      <c r="F167"/>
      <c r="G167" t="s">
        <v>246</v>
      </c>
      <c r="H167" t="s">
        <v>924</v>
      </c>
      <c r="I167" s="159">
        <v>43039</v>
      </c>
      <c r="J167" t="s">
        <v>30</v>
      </c>
      <c r="K167"/>
      <c r="L167"/>
      <c r="M167" t="s">
        <v>188</v>
      </c>
      <c r="N167" t="s">
        <v>303</v>
      </c>
      <c r="O167"/>
      <c r="P167"/>
      <c r="Q167"/>
      <c r="R167"/>
      <c r="S167" s="159">
        <v>43026</v>
      </c>
      <c r="T167" s="161">
        <v>2150</v>
      </c>
      <c r="U167" s="161" t="s">
        <v>38</v>
      </c>
      <c r="V167" s="161">
        <v>2580</v>
      </c>
      <c r="W167" s="161">
        <v>0</v>
      </c>
      <c r="X167" s="122" t="s">
        <v>35</v>
      </c>
      <c r="Y167"/>
      <c r="Z167" s="161">
        <v>2580</v>
      </c>
      <c r="AA167" t="s">
        <v>304</v>
      </c>
      <c r="AB167" s="161"/>
      <c r="AC167"/>
    </row>
    <row r="168" spans="1:29" ht="15.75" customHeight="1" x14ac:dyDescent="0.2">
      <c r="A168" s="159">
        <v>42934</v>
      </c>
      <c r="B168" s="159"/>
      <c r="C168" t="s">
        <v>925</v>
      </c>
      <c r="D168" t="s">
        <v>263</v>
      </c>
      <c r="E168" t="s">
        <v>926</v>
      </c>
      <c r="F168"/>
      <c r="G168" t="s">
        <v>246</v>
      </c>
      <c r="H168" t="s">
        <v>927</v>
      </c>
      <c r="I168" s="159">
        <v>42975</v>
      </c>
      <c r="J168" t="s">
        <v>30</v>
      </c>
      <c r="K168" t="s">
        <v>30</v>
      </c>
      <c r="L168"/>
      <c r="M168" t="s">
        <v>32</v>
      </c>
      <c r="N168" t="s">
        <v>928</v>
      </c>
      <c r="O168" t="s">
        <v>32</v>
      </c>
      <c r="P168" t="s">
        <v>928</v>
      </c>
      <c r="Q168"/>
      <c r="R168"/>
      <c r="S168" s="159">
        <v>42950</v>
      </c>
      <c r="T168" s="161">
        <v>1875</v>
      </c>
      <c r="U168" s="161" t="s">
        <v>38</v>
      </c>
      <c r="V168" s="161">
        <v>2250</v>
      </c>
      <c r="W168" s="161">
        <v>0</v>
      </c>
      <c r="X168" s="122" t="s">
        <v>149</v>
      </c>
      <c r="Y168"/>
      <c r="Z168" s="161">
        <v>2250</v>
      </c>
      <c r="AA168" t="s">
        <v>41</v>
      </c>
      <c r="AB168" s="161"/>
      <c r="AC168"/>
    </row>
    <row r="169" spans="1:29" ht="15.75" customHeight="1" x14ac:dyDescent="0.2">
      <c r="A169" s="159">
        <v>42934</v>
      </c>
      <c r="B169" s="159"/>
      <c r="C169" t="s">
        <v>925</v>
      </c>
      <c r="D169" t="s">
        <v>263</v>
      </c>
      <c r="E169" t="s">
        <v>926</v>
      </c>
      <c r="F169"/>
      <c r="G169" t="s">
        <v>246</v>
      </c>
      <c r="H169" t="s">
        <v>927</v>
      </c>
      <c r="I169" s="159">
        <v>42940</v>
      </c>
      <c r="J169" t="s">
        <v>30</v>
      </c>
      <c r="K169" t="s">
        <v>30</v>
      </c>
      <c r="L169"/>
      <c r="M169" t="s">
        <v>32</v>
      </c>
      <c r="N169" t="s">
        <v>928</v>
      </c>
      <c r="O169" t="s">
        <v>32</v>
      </c>
      <c r="P169" t="s">
        <v>928</v>
      </c>
      <c r="Q169"/>
      <c r="R169"/>
      <c r="S169" s="159">
        <v>43007</v>
      </c>
      <c r="T169" s="161">
        <v>625</v>
      </c>
      <c r="U169" s="161" t="s">
        <v>261</v>
      </c>
      <c r="V169" s="161">
        <v>578.38</v>
      </c>
      <c r="W169" s="161">
        <v>0</v>
      </c>
      <c r="X169" s="122" t="s">
        <v>149</v>
      </c>
      <c r="Y169"/>
      <c r="Z169" s="161">
        <v>578.39</v>
      </c>
      <c r="AA169" t="s">
        <v>304</v>
      </c>
      <c r="AB169" s="161" t="s">
        <v>1666</v>
      </c>
      <c r="AC169"/>
    </row>
    <row r="170" spans="1:29" ht="15.75" customHeight="1" x14ac:dyDescent="0.2">
      <c r="A170" s="159">
        <v>42943</v>
      </c>
      <c r="B170" s="159"/>
      <c r="C170" t="s">
        <v>929</v>
      </c>
      <c r="D170" t="s">
        <v>435</v>
      </c>
      <c r="E170" t="s">
        <v>436</v>
      </c>
      <c r="F170"/>
      <c r="G170" t="s">
        <v>254</v>
      </c>
      <c r="H170" t="s">
        <v>930</v>
      </c>
      <c r="I170" s="159">
        <v>42978</v>
      </c>
      <c r="J170" t="s">
        <v>30</v>
      </c>
      <c r="K170"/>
      <c r="L170"/>
      <c r="M170" t="s">
        <v>190</v>
      </c>
      <c r="N170" t="s">
        <v>931</v>
      </c>
      <c r="O170"/>
      <c r="P170"/>
      <c r="Q170"/>
      <c r="R170"/>
      <c r="S170" s="159">
        <v>42970</v>
      </c>
      <c r="T170" s="161">
        <v>1110</v>
      </c>
      <c r="U170" s="161" t="s">
        <v>38</v>
      </c>
      <c r="V170" s="161">
        <v>1332</v>
      </c>
      <c r="W170" s="161">
        <v>0</v>
      </c>
      <c r="X170" s="122" t="s">
        <v>35</v>
      </c>
      <c r="Y170"/>
      <c r="Z170" s="161">
        <v>1332</v>
      </c>
      <c r="AA170" t="s">
        <v>41</v>
      </c>
      <c r="AB170" s="161"/>
      <c r="AC170"/>
    </row>
    <row r="171" spans="1:29" ht="15.75" customHeight="1" x14ac:dyDescent="0.2">
      <c r="A171" s="159">
        <v>42910</v>
      </c>
      <c r="B171" s="159"/>
      <c r="C171" s="163" t="s">
        <v>932</v>
      </c>
      <c r="D171" t="s">
        <v>933</v>
      </c>
      <c r="E171" t="s">
        <v>934</v>
      </c>
      <c r="F171"/>
      <c r="G171" t="s">
        <v>246</v>
      </c>
      <c r="H171" t="s">
        <v>935</v>
      </c>
      <c r="I171" s="159">
        <v>42987</v>
      </c>
      <c r="J171" t="s">
        <v>30</v>
      </c>
      <c r="K171"/>
      <c r="L171"/>
      <c r="M171" t="s">
        <v>192</v>
      </c>
      <c r="N171" t="s">
        <v>936</v>
      </c>
      <c r="O171"/>
      <c r="P171"/>
      <c r="Q171"/>
      <c r="R171"/>
      <c r="S171" s="159">
        <v>42993</v>
      </c>
      <c r="T171" s="161"/>
      <c r="U171" s="161" t="s">
        <v>261</v>
      </c>
      <c r="V171" s="161">
        <v>2812.03</v>
      </c>
      <c r="W171" s="161">
        <v>0</v>
      </c>
      <c r="X171" s="122" t="s">
        <v>35</v>
      </c>
      <c r="Y171"/>
      <c r="Z171" s="161">
        <v>2812.03</v>
      </c>
      <c r="AA171" t="s">
        <v>304</v>
      </c>
      <c r="AB171" s="161" t="s">
        <v>1666</v>
      </c>
      <c r="AC171"/>
    </row>
    <row r="172" spans="1:29" ht="15.75" customHeight="1" x14ac:dyDescent="0.2">
      <c r="A172" s="159">
        <v>42957</v>
      </c>
      <c r="B172" s="159"/>
      <c r="C172" t="s">
        <v>937</v>
      </c>
      <c r="D172" t="s">
        <v>938</v>
      </c>
      <c r="E172" t="s">
        <v>939</v>
      </c>
      <c r="F172"/>
      <c r="G172" t="s">
        <v>254</v>
      </c>
      <c r="H172" t="s">
        <v>940</v>
      </c>
      <c r="I172" s="159">
        <v>42971</v>
      </c>
      <c r="J172" t="s">
        <v>30</v>
      </c>
      <c r="K172" t="s">
        <v>30</v>
      </c>
      <c r="L172"/>
      <c r="M172" t="s">
        <v>190</v>
      </c>
      <c r="N172" t="s">
        <v>415</v>
      </c>
      <c r="O172" t="s">
        <v>190</v>
      </c>
      <c r="P172" t="s">
        <v>941</v>
      </c>
      <c r="Q172"/>
      <c r="R172"/>
      <c r="S172" s="159">
        <v>42965</v>
      </c>
      <c r="T172" s="161">
        <v>2490</v>
      </c>
      <c r="U172" s="161" t="s">
        <v>261</v>
      </c>
      <c r="V172" s="161">
        <v>2252.88</v>
      </c>
      <c r="W172" s="161">
        <v>0</v>
      </c>
      <c r="X172" s="122" t="s">
        <v>35</v>
      </c>
      <c r="Y172"/>
      <c r="Z172" s="161">
        <v>2252.88</v>
      </c>
      <c r="AA172" t="s">
        <v>41</v>
      </c>
      <c r="AB172" s="161" t="s">
        <v>1666</v>
      </c>
      <c r="AC172"/>
    </row>
    <row r="173" spans="1:29" ht="15.75" customHeight="1" x14ac:dyDescent="0.2">
      <c r="A173" s="159">
        <v>42939</v>
      </c>
      <c r="B173" s="159"/>
      <c r="C173" t="s">
        <v>942</v>
      </c>
      <c r="D173" t="s">
        <v>943</v>
      </c>
      <c r="E173" t="s">
        <v>245</v>
      </c>
      <c r="F173"/>
      <c r="G173" t="s">
        <v>246</v>
      </c>
      <c r="H173" t="s">
        <v>944</v>
      </c>
      <c r="I173" s="159">
        <v>42956</v>
      </c>
      <c r="J173" t="s">
        <v>30</v>
      </c>
      <c r="K173"/>
      <c r="L173"/>
      <c r="M173" t="s">
        <v>32</v>
      </c>
      <c r="N173" t="s">
        <v>945</v>
      </c>
      <c r="O173"/>
      <c r="P173"/>
      <c r="Q173"/>
      <c r="R173"/>
      <c r="S173" s="159">
        <v>43026</v>
      </c>
      <c r="T173" s="161">
        <v>447</v>
      </c>
      <c r="U173" s="161" t="s">
        <v>38</v>
      </c>
      <c r="V173" s="161">
        <v>536.4</v>
      </c>
      <c r="W173" s="161">
        <v>0</v>
      </c>
      <c r="X173" s="122" t="s">
        <v>158</v>
      </c>
      <c r="Y173" s="168"/>
      <c r="Z173" s="161">
        <v>536.4</v>
      </c>
      <c r="AA173" t="s">
        <v>41</v>
      </c>
      <c r="AB173" s="161"/>
      <c r="AC173"/>
    </row>
    <row r="174" spans="1:29" ht="15.75" customHeight="1" x14ac:dyDescent="0.2">
      <c r="A174" s="159">
        <v>42915</v>
      </c>
      <c r="B174" s="159"/>
      <c r="C174" t="s">
        <v>946</v>
      </c>
      <c r="D174" t="s">
        <v>495</v>
      </c>
      <c r="E174" t="s">
        <v>947</v>
      </c>
      <c r="F174"/>
      <c r="G174" t="s">
        <v>254</v>
      </c>
      <c r="H174" t="s">
        <v>948</v>
      </c>
      <c r="I174" s="159">
        <v>42948</v>
      </c>
      <c r="J174" t="s">
        <v>30</v>
      </c>
      <c r="K174" t="s">
        <v>30</v>
      </c>
      <c r="L174"/>
      <c r="M174" t="s">
        <v>190</v>
      </c>
      <c r="N174" t="s">
        <v>949</v>
      </c>
      <c r="O174" t="s">
        <v>32</v>
      </c>
      <c r="P174" t="s">
        <v>950</v>
      </c>
      <c r="Q174"/>
      <c r="R174"/>
      <c r="S174" s="159">
        <v>42963</v>
      </c>
      <c r="T174" s="161">
        <v>890</v>
      </c>
      <c r="U174" s="161" t="s">
        <v>38</v>
      </c>
      <c r="V174" s="161">
        <v>1068</v>
      </c>
      <c r="W174" s="161">
        <v>0</v>
      </c>
      <c r="X174" s="122" t="s">
        <v>35</v>
      </c>
      <c r="Y174"/>
      <c r="Z174" s="161">
        <v>1068</v>
      </c>
      <c r="AA174" t="s">
        <v>41</v>
      </c>
      <c r="AB174" s="161"/>
      <c r="AC174"/>
    </row>
    <row r="175" spans="1:29" ht="15.75" customHeight="1" x14ac:dyDescent="0.2">
      <c r="A175" s="159">
        <v>42947</v>
      </c>
      <c r="B175" s="159"/>
      <c r="C175" t="s">
        <v>951</v>
      </c>
      <c r="D175" t="s">
        <v>435</v>
      </c>
      <c r="E175" t="s">
        <v>436</v>
      </c>
      <c r="F175"/>
      <c r="G175" t="s">
        <v>254</v>
      </c>
      <c r="H175" t="s">
        <v>952</v>
      </c>
      <c r="I175" s="159">
        <v>42972</v>
      </c>
      <c r="J175" t="s">
        <v>30</v>
      </c>
      <c r="K175"/>
      <c r="L175"/>
      <c r="M175" t="s">
        <v>190</v>
      </c>
      <c r="N175" t="s">
        <v>953</v>
      </c>
      <c r="O175"/>
      <c r="P175"/>
      <c r="Q175"/>
      <c r="R175"/>
      <c r="S175" s="159">
        <v>42970</v>
      </c>
      <c r="T175" s="161">
        <v>1110</v>
      </c>
      <c r="U175" s="161" t="s">
        <v>38</v>
      </c>
      <c r="V175" s="161">
        <v>1332</v>
      </c>
      <c r="W175" s="161">
        <v>0</v>
      </c>
      <c r="X175" s="122" t="s">
        <v>35</v>
      </c>
      <c r="Y175"/>
      <c r="Z175" s="161">
        <v>1332</v>
      </c>
      <c r="AA175" t="s">
        <v>41</v>
      </c>
      <c r="AB175" s="161"/>
      <c r="AC175"/>
    </row>
    <row r="176" spans="1:29" ht="15.75" customHeight="1" x14ac:dyDescent="0.2">
      <c r="A176" s="159">
        <v>42926</v>
      </c>
      <c r="B176" s="159"/>
      <c r="C176" t="s">
        <v>954</v>
      </c>
      <c r="D176" t="s">
        <v>435</v>
      </c>
      <c r="E176" t="s">
        <v>436</v>
      </c>
      <c r="F176"/>
      <c r="G176" t="s">
        <v>254</v>
      </c>
      <c r="H176" t="s">
        <v>955</v>
      </c>
      <c r="I176" s="159">
        <v>42957</v>
      </c>
      <c r="J176" t="s">
        <v>30</v>
      </c>
      <c r="K176" t="s">
        <v>30</v>
      </c>
      <c r="L176"/>
      <c r="M176" t="s">
        <v>192</v>
      </c>
      <c r="N176" t="s">
        <v>504</v>
      </c>
      <c r="O176" t="s">
        <v>192</v>
      </c>
      <c r="P176" t="s">
        <v>956</v>
      </c>
      <c r="Q176"/>
      <c r="R176"/>
      <c r="S176" s="159">
        <v>42963</v>
      </c>
      <c r="T176" s="161">
        <v>1110</v>
      </c>
      <c r="U176" s="161" t="s">
        <v>38</v>
      </c>
      <c r="V176" s="161">
        <v>1332</v>
      </c>
      <c r="W176" s="161">
        <v>0</v>
      </c>
      <c r="X176" s="122" t="s">
        <v>35</v>
      </c>
      <c r="Y176"/>
      <c r="Z176" s="161">
        <v>1332</v>
      </c>
      <c r="AA176" t="s">
        <v>41</v>
      </c>
      <c r="AB176" s="161"/>
      <c r="AC176"/>
    </row>
    <row r="177" spans="1:29" ht="15.75" customHeight="1" x14ac:dyDescent="0.2">
      <c r="A177" s="159">
        <v>42942</v>
      </c>
      <c r="B177" s="159"/>
      <c r="C177" t="s">
        <v>957</v>
      </c>
      <c r="D177" t="s">
        <v>435</v>
      </c>
      <c r="E177" t="s">
        <v>436</v>
      </c>
      <c r="F177"/>
      <c r="G177" t="s">
        <v>254</v>
      </c>
      <c r="H177" t="s">
        <v>958</v>
      </c>
      <c r="I177" s="159">
        <v>42978</v>
      </c>
      <c r="J177" t="s">
        <v>30</v>
      </c>
      <c r="K177"/>
      <c r="L177"/>
      <c r="M177" t="s">
        <v>192</v>
      </c>
      <c r="N177" t="s">
        <v>959</v>
      </c>
      <c r="O177"/>
      <c r="P177"/>
      <c r="Q177"/>
      <c r="R177"/>
      <c r="S177" s="159">
        <v>42970</v>
      </c>
      <c r="T177" s="161">
        <v>1110</v>
      </c>
      <c r="U177" s="161" t="s">
        <v>38</v>
      </c>
      <c r="V177" s="161">
        <v>1332</v>
      </c>
      <c r="W177" s="161">
        <v>0</v>
      </c>
      <c r="X177" s="122" t="s">
        <v>35</v>
      </c>
      <c r="Y177"/>
      <c r="Z177" s="161">
        <v>1332</v>
      </c>
      <c r="AA177" t="s">
        <v>41</v>
      </c>
      <c r="AB177" s="161"/>
      <c r="AC177"/>
    </row>
    <row r="178" spans="1:29" ht="15.75" customHeight="1" x14ac:dyDescent="0.2">
      <c r="A178" s="159">
        <v>42951</v>
      </c>
      <c r="B178" s="159"/>
      <c r="C178" t="s">
        <v>960</v>
      </c>
      <c r="D178" t="s">
        <v>435</v>
      </c>
      <c r="E178" t="s">
        <v>436</v>
      </c>
      <c r="F178"/>
      <c r="G178" t="s">
        <v>254</v>
      </c>
      <c r="H178" t="s">
        <v>961</v>
      </c>
      <c r="I178" s="159">
        <v>42976</v>
      </c>
      <c r="J178" t="s">
        <v>30</v>
      </c>
      <c r="K178"/>
      <c r="L178"/>
      <c r="M178" t="s">
        <v>190</v>
      </c>
      <c r="N178" t="s">
        <v>931</v>
      </c>
      <c r="O178"/>
      <c r="P178"/>
      <c r="Q178"/>
      <c r="R178"/>
      <c r="S178" s="159">
        <v>42984</v>
      </c>
      <c r="T178" s="161">
        <v>1110</v>
      </c>
      <c r="U178" s="161" t="s">
        <v>38</v>
      </c>
      <c r="V178" s="161">
        <v>1332</v>
      </c>
      <c r="W178" s="161">
        <v>0</v>
      </c>
      <c r="X178" s="122" t="s">
        <v>35</v>
      </c>
      <c r="Y178"/>
      <c r="Z178" s="161">
        <v>1332</v>
      </c>
      <c r="AA178" t="s">
        <v>41</v>
      </c>
      <c r="AB178" s="161"/>
      <c r="AC178"/>
    </row>
    <row r="179" spans="1:29" ht="15.75" customHeight="1" x14ac:dyDescent="0.2">
      <c r="A179" s="159">
        <v>42941</v>
      </c>
      <c r="B179" s="159"/>
      <c r="C179" t="s">
        <v>962</v>
      </c>
      <c r="D179" t="s">
        <v>765</v>
      </c>
      <c r="E179" t="s">
        <v>766</v>
      </c>
      <c r="F179"/>
      <c r="G179" t="s">
        <v>254</v>
      </c>
      <c r="H179" t="s">
        <v>963</v>
      </c>
      <c r="I179" s="159">
        <v>42991</v>
      </c>
      <c r="J179" t="s">
        <v>30</v>
      </c>
      <c r="K179" t="s">
        <v>31</v>
      </c>
      <c r="L179"/>
      <c r="M179" t="s">
        <v>186</v>
      </c>
      <c r="N179" t="s">
        <v>964</v>
      </c>
      <c r="O179" t="s">
        <v>39</v>
      </c>
      <c r="P179">
        <v>84840</v>
      </c>
      <c r="Q179"/>
      <c r="R179"/>
      <c r="S179" s="159">
        <v>42958</v>
      </c>
      <c r="T179" s="161">
        <v>1350</v>
      </c>
      <c r="U179" s="161" t="s">
        <v>38</v>
      </c>
      <c r="V179" s="161">
        <v>1620</v>
      </c>
      <c r="W179" s="161">
        <v>0</v>
      </c>
      <c r="X179" s="122" t="s">
        <v>35</v>
      </c>
      <c r="Y179"/>
      <c r="Z179" s="161">
        <v>810</v>
      </c>
      <c r="AA179" t="s">
        <v>41</v>
      </c>
      <c r="AB179" s="161" t="s">
        <v>1666</v>
      </c>
      <c r="AC179"/>
    </row>
    <row r="180" spans="1:29" ht="15.75" customHeight="1" x14ac:dyDescent="0.2">
      <c r="A180" s="159">
        <v>42967</v>
      </c>
      <c r="B180" s="159"/>
      <c r="C180" t="s">
        <v>965</v>
      </c>
      <c r="D180" t="s">
        <v>404</v>
      </c>
      <c r="E180" t="s">
        <v>606</v>
      </c>
      <c r="F180"/>
      <c r="G180" t="s">
        <v>246</v>
      </c>
      <c r="H180" t="s">
        <v>966</v>
      </c>
      <c r="I180" s="159">
        <v>43041</v>
      </c>
      <c r="J180" t="s">
        <v>30</v>
      </c>
      <c r="K180" t="s">
        <v>30</v>
      </c>
      <c r="L180" t="s">
        <v>30</v>
      </c>
      <c r="M180" t="s">
        <v>190</v>
      </c>
      <c r="N180" t="s">
        <v>608</v>
      </c>
      <c r="O180" t="s">
        <v>190</v>
      </c>
      <c r="P180" t="s">
        <v>609</v>
      </c>
      <c r="Q180" t="s">
        <v>190</v>
      </c>
      <c r="R180" t="s">
        <v>610</v>
      </c>
      <c r="S180" s="159">
        <v>42986</v>
      </c>
      <c r="T180" s="161">
        <v>1780</v>
      </c>
      <c r="U180" s="161" t="s">
        <v>38</v>
      </c>
      <c r="V180" s="161">
        <v>2136</v>
      </c>
      <c r="W180" s="161">
        <v>0</v>
      </c>
      <c r="X180" s="122" t="s">
        <v>35</v>
      </c>
      <c r="Y180"/>
      <c r="Z180" s="161">
        <v>2136</v>
      </c>
      <c r="AA180" t="s">
        <v>41</v>
      </c>
      <c r="AB180" s="161" t="s">
        <v>1666</v>
      </c>
      <c r="AC180"/>
    </row>
    <row r="181" spans="1:29" ht="15.75" customHeight="1" x14ac:dyDescent="0.2">
      <c r="A181" s="159">
        <v>42950</v>
      </c>
      <c r="B181" s="159"/>
      <c r="C181" t="s">
        <v>967</v>
      </c>
      <c r="D181" t="s">
        <v>263</v>
      </c>
      <c r="E181" t="s">
        <v>968</v>
      </c>
      <c r="F181"/>
      <c r="G181" t="s">
        <v>246</v>
      </c>
      <c r="H181" t="s">
        <v>969</v>
      </c>
      <c r="I181" s="159">
        <v>42958</v>
      </c>
      <c r="J181" t="s">
        <v>30</v>
      </c>
      <c r="K181" t="s">
        <v>160</v>
      </c>
      <c r="L181" t="s">
        <v>160</v>
      </c>
      <c r="M181" t="s">
        <v>190</v>
      </c>
      <c r="N181" t="s">
        <v>970</v>
      </c>
      <c r="O181" t="s">
        <v>160</v>
      </c>
      <c r="P181"/>
      <c r="Q181" t="s">
        <v>160</v>
      </c>
      <c r="R181"/>
      <c r="S181" s="159">
        <v>42957</v>
      </c>
      <c r="T181" s="161">
        <v>1875</v>
      </c>
      <c r="U181" s="161" t="s">
        <v>38</v>
      </c>
      <c r="V181" s="161">
        <v>2250</v>
      </c>
      <c r="W181" s="161">
        <v>0</v>
      </c>
      <c r="X181" s="122" t="s">
        <v>149</v>
      </c>
      <c r="Y181"/>
      <c r="Z181" s="161">
        <v>2250</v>
      </c>
      <c r="AA181" t="s">
        <v>41</v>
      </c>
      <c r="AB181" s="161"/>
      <c r="AC181"/>
    </row>
    <row r="182" spans="1:29" ht="15.75" customHeight="1" x14ac:dyDescent="0.2">
      <c r="A182" s="159">
        <v>42951</v>
      </c>
      <c r="B182" s="159"/>
      <c r="C182" t="s">
        <v>971</v>
      </c>
      <c r="D182" t="s">
        <v>296</v>
      </c>
      <c r="E182" t="s">
        <v>972</v>
      </c>
      <c r="F182"/>
      <c r="G182" t="s">
        <v>246</v>
      </c>
      <c r="H182" t="s">
        <v>973</v>
      </c>
      <c r="I182" s="159">
        <v>43047</v>
      </c>
      <c r="J182" t="s">
        <v>30</v>
      </c>
      <c r="K182" t="s">
        <v>30</v>
      </c>
      <c r="L182"/>
      <c r="M182" t="s">
        <v>190</v>
      </c>
      <c r="N182" t="s">
        <v>974</v>
      </c>
      <c r="O182" t="s">
        <v>190</v>
      </c>
      <c r="P182" t="s">
        <v>589</v>
      </c>
      <c r="Q182"/>
      <c r="R182"/>
      <c r="S182" s="159">
        <v>42971</v>
      </c>
      <c r="T182" s="161">
        <v>2332.35</v>
      </c>
      <c r="U182" s="161" t="s">
        <v>34</v>
      </c>
      <c r="V182" s="161">
        <v>2493.38</v>
      </c>
      <c r="W182" s="161">
        <v>0</v>
      </c>
      <c r="X182" s="122" t="s">
        <v>35</v>
      </c>
      <c r="Y182"/>
      <c r="Z182" s="161">
        <v>2493.38</v>
      </c>
      <c r="AA182" t="s">
        <v>41</v>
      </c>
      <c r="AB182" s="161"/>
      <c r="AC182"/>
    </row>
    <row r="183" spans="1:29" ht="15.75" customHeight="1" x14ac:dyDescent="0.2">
      <c r="A183" s="159">
        <v>42954</v>
      </c>
      <c r="B183" s="159"/>
      <c r="C183" t="s">
        <v>975</v>
      </c>
      <c r="D183" t="s">
        <v>296</v>
      </c>
      <c r="E183" t="s">
        <v>976</v>
      </c>
      <c r="F183"/>
      <c r="G183" t="s">
        <v>246</v>
      </c>
      <c r="H183" t="s">
        <v>977</v>
      </c>
      <c r="I183" s="159">
        <v>43005</v>
      </c>
      <c r="J183" t="s">
        <v>30</v>
      </c>
      <c r="K183"/>
      <c r="L183"/>
      <c r="M183" t="s">
        <v>192</v>
      </c>
      <c r="N183" t="s">
        <v>642</v>
      </c>
      <c r="O183"/>
      <c r="P183"/>
      <c r="Q183"/>
      <c r="R183"/>
      <c r="S183" s="159">
        <v>42984</v>
      </c>
      <c r="T183" s="161">
        <v>4485.3</v>
      </c>
      <c r="U183" s="161" t="s">
        <v>34</v>
      </c>
      <c r="V183" s="161">
        <v>4794.9799999999996</v>
      </c>
      <c r="W183" s="161">
        <v>0</v>
      </c>
      <c r="X183" s="122" t="s">
        <v>35</v>
      </c>
      <c r="Y183"/>
      <c r="Z183" s="161">
        <v>4794.9799999999996</v>
      </c>
      <c r="AA183" t="s">
        <v>41</v>
      </c>
      <c r="AB183" s="161"/>
      <c r="AC183"/>
    </row>
    <row r="184" spans="1:29" ht="15.75" customHeight="1" x14ac:dyDescent="0.2">
      <c r="A184" s="159">
        <v>42956</v>
      </c>
      <c r="B184" s="159"/>
      <c r="C184" t="s">
        <v>978</v>
      </c>
      <c r="D184" t="s">
        <v>263</v>
      </c>
      <c r="E184" t="s">
        <v>979</v>
      </c>
      <c r="F184"/>
      <c r="G184" t="s">
        <v>246</v>
      </c>
      <c r="H184" t="s">
        <v>980</v>
      </c>
      <c r="I184" s="159">
        <v>42990</v>
      </c>
      <c r="J184" t="s">
        <v>30</v>
      </c>
      <c r="K184" t="s">
        <v>30</v>
      </c>
      <c r="L184"/>
      <c r="M184" t="s">
        <v>190</v>
      </c>
      <c r="N184" t="s">
        <v>981</v>
      </c>
      <c r="O184" t="s">
        <v>190</v>
      </c>
      <c r="P184" t="s">
        <v>982</v>
      </c>
      <c r="Q184"/>
      <c r="R184"/>
      <c r="S184" s="159">
        <v>42978</v>
      </c>
      <c r="T184" s="161">
        <v>2250</v>
      </c>
      <c r="U184" s="161" t="s">
        <v>38</v>
      </c>
      <c r="V184" s="161">
        <v>2700</v>
      </c>
      <c r="W184" s="161">
        <v>0</v>
      </c>
      <c r="X184" s="122" t="s">
        <v>149</v>
      </c>
      <c r="Y184"/>
      <c r="Z184" s="161">
        <v>2700</v>
      </c>
      <c r="AA184" t="s">
        <v>41</v>
      </c>
      <c r="AB184" s="161"/>
      <c r="AC184"/>
    </row>
    <row r="185" spans="1:29" ht="15.75" customHeight="1" x14ac:dyDescent="0.2">
      <c r="A185" s="159">
        <v>42950</v>
      </c>
      <c r="B185" s="159"/>
      <c r="C185" t="s">
        <v>983</v>
      </c>
      <c r="D185" t="s">
        <v>263</v>
      </c>
      <c r="E185" t="s">
        <v>984</v>
      </c>
      <c r="F185"/>
      <c r="G185" t="s">
        <v>246</v>
      </c>
      <c r="H185" t="s">
        <v>985</v>
      </c>
      <c r="I185" s="159">
        <v>42962</v>
      </c>
      <c r="J185" t="s">
        <v>30</v>
      </c>
      <c r="K185"/>
      <c r="L185"/>
      <c r="M185" t="s">
        <v>190</v>
      </c>
      <c r="N185" t="s">
        <v>986</v>
      </c>
      <c r="O185" t="s">
        <v>190</v>
      </c>
      <c r="P185" t="s">
        <v>987</v>
      </c>
      <c r="Q185"/>
      <c r="R185"/>
      <c r="S185" s="159">
        <v>42961</v>
      </c>
      <c r="T185" s="161">
        <v>1650</v>
      </c>
      <c r="U185" s="161" t="s">
        <v>38</v>
      </c>
      <c r="V185" s="161">
        <v>1980</v>
      </c>
      <c r="W185" s="161">
        <v>0</v>
      </c>
      <c r="X185" s="122" t="s">
        <v>149</v>
      </c>
      <c r="Y185"/>
      <c r="Z185" s="161">
        <v>1980</v>
      </c>
      <c r="AA185" t="s">
        <v>41</v>
      </c>
      <c r="AB185" s="161"/>
      <c r="AC185"/>
    </row>
    <row r="186" spans="1:29" ht="15.75" customHeight="1" x14ac:dyDescent="0.2">
      <c r="A186" s="159">
        <v>42926</v>
      </c>
      <c r="B186" s="159"/>
      <c r="C186" t="s">
        <v>988</v>
      </c>
      <c r="D186" t="s">
        <v>287</v>
      </c>
      <c r="E186" t="s">
        <v>989</v>
      </c>
      <c r="F186"/>
      <c r="G186" t="s">
        <v>246</v>
      </c>
      <c r="H186" t="s">
        <v>990</v>
      </c>
      <c r="I186" s="159">
        <v>42956</v>
      </c>
      <c r="J186" t="s">
        <v>30</v>
      </c>
      <c r="K186"/>
      <c r="L186"/>
      <c r="M186" t="s">
        <v>190</v>
      </c>
      <c r="N186" t="s">
        <v>991</v>
      </c>
      <c r="O186"/>
      <c r="P186"/>
      <c r="Q186"/>
      <c r="R186"/>
      <c r="S186" s="159">
        <v>42965</v>
      </c>
      <c r="T186" s="161">
        <v>525</v>
      </c>
      <c r="U186" s="161" t="s">
        <v>261</v>
      </c>
      <c r="V186" s="161">
        <v>475.01</v>
      </c>
      <c r="W186" s="161">
        <v>475.01</v>
      </c>
      <c r="X186" s="122" t="s">
        <v>35</v>
      </c>
      <c r="Y186"/>
      <c r="Z186" s="161">
        <v>475.01</v>
      </c>
      <c r="AA186" t="s">
        <v>268</v>
      </c>
      <c r="AB186" s="162" t="s">
        <v>1673</v>
      </c>
      <c r="AC186" s="163"/>
    </row>
    <row r="187" spans="1:29" ht="15.75" customHeight="1" x14ac:dyDescent="0.2">
      <c r="A187" s="159">
        <v>42955</v>
      </c>
      <c r="B187" s="159"/>
      <c r="C187" t="s">
        <v>992</v>
      </c>
      <c r="D187" t="s">
        <v>495</v>
      </c>
      <c r="E187" t="s">
        <v>436</v>
      </c>
      <c r="F187"/>
      <c r="G187" t="s">
        <v>254</v>
      </c>
      <c r="H187" t="s">
        <v>993</v>
      </c>
      <c r="I187" s="159">
        <v>42989</v>
      </c>
      <c r="J187" t="s">
        <v>30</v>
      </c>
      <c r="K187"/>
      <c r="L187"/>
      <c r="M187" t="s">
        <v>32</v>
      </c>
      <c r="N187" t="s">
        <v>914</v>
      </c>
      <c r="O187"/>
      <c r="P187"/>
      <c r="Q187"/>
      <c r="R187"/>
      <c r="S187" s="159">
        <v>42991</v>
      </c>
      <c r="T187" s="161">
        <v>1110</v>
      </c>
      <c r="U187" s="161" t="s">
        <v>38</v>
      </c>
      <c r="V187" s="161">
        <v>1332</v>
      </c>
      <c r="W187" s="161">
        <v>0</v>
      </c>
      <c r="X187" s="122" t="s">
        <v>35</v>
      </c>
      <c r="Y187"/>
      <c r="Z187" s="161">
        <v>1332</v>
      </c>
      <c r="AA187" t="s">
        <v>41</v>
      </c>
      <c r="AB187" s="161"/>
      <c r="AC187"/>
    </row>
    <row r="188" spans="1:29" ht="15.75" customHeight="1" x14ac:dyDescent="0.2">
      <c r="A188" s="159">
        <v>42958</v>
      </c>
      <c r="B188" s="159"/>
      <c r="C188" t="s">
        <v>994</v>
      </c>
      <c r="D188" t="s">
        <v>495</v>
      </c>
      <c r="E188" t="s">
        <v>436</v>
      </c>
      <c r="F188"/>
      <c r="G188" t="s">
        <v>254</v>
      </c>
      <c r="H188" t="s">
        <v>995</v>
      </c>
      <c r="I188" s="159">
        <v>42978</v>
      </c>
      <c r="J188" t="s">
        <v>30</v>
      </c>
      <c r="K188"/>
      <c r="L188"/>
      <c r="M188" t="s">
        <v>190</v>
      </c>
      <c r="N188" t="s">
        <v>996</v>
      </c>
      <c r="O188"/>
      <c r="P188"/>
      <c r="Q188">
        <v>0</v>
      </c>
      <c r="R188"/>
      <c r="S188" s="159">
        <v>42991</v>
      </c>
      <c r="T188" s="161">
        <v>1110</v>
      </c>
      <c r="U188" s="161" t="s">
        <v>38</v>
      </c>
      <c r="V188" s="161">
        <v>1332</v>
      </c>
      <c r="W188" s="161">
        <v>0</v>
      </c>
      <c r="X188" s="122" t="s">
        <v>35</v>
      </c>
      <c r="Y188"/>
      <c r="Z188" s="161">
        <v>1332</v>
      </c>
      <c r="AA188" t="s">
        <v>41</v>
      </c>
      <c r="AB188" s="161"/>
      <c r="AC188"/>
    </row>
    <row r="189" spans="1:29" ht="15.75" customHeight="1" x14ac:dyDescent="0.2">
      <c r="A189" s="159">
        <v>42960</v>
      </c>
      <c r="B189" s="159"/>
      <c r="C189" t="s">
        <v>997</v>
      </c>
      <c r="D189" t="s">
        <v>263</v>
      </c>
      <c r="E189" t="s">
        <v>998</v>
      </c>
      <c r="F189"/>
      <c r="G189" t="s">
        <v>246</v>
      </c>
      <c r="H189" t="s">
        <v>999</v>
      </c>
      <c r="I189" s="159">
        <v>43003</v>
      </c>
      <c r="J189" t="s">
        <v>30</v>
      </c>
      <c r="K189"/>
      <c r="L189"/>
      <c r="M189" t="s">
        <v>192</v>
      </c>
      <c r="N189" t="s">
        <v>1000</v>
      </c>
      <c r="O189"/>
      <c r="P189"/>
      <c r="Q189"/>
      <c r="R189"/>
      <c r="S189" s="159">
        <v>42977</v>
      </c>
      <c r="T189" s="161">
        <v>2199.75</v>
      </c>
      <c r="U189" s="161" t="s">
        <v>38</v>
      </c>
      <c r="V189" s="161">
        <v>2639.7</v>
      </c>
      <c r="W189" s="161">
        <v>0</v>
      </c>
      <c r="X189" s="122" t="s">
        <v>149</v>
      </c>
      <c r="Y189"/>
      <c r="Z189" s="161">
        <v>2639.7</v>
      </c>
      <c r="AA189" t="s">
        <v>41</v>
      </c>
      <c r="AB189" s="161"/>
      <c r="AC189"/>
    </row>
    <row r="190" spans="1:29" ht="15.75" customHeight="1" x14ac:dyDescent="0.2">
      <c r="A190" s="159">
        <v>42962</v>
      </c>
      <c r="B190" s="159"/>
      <c r="C190" t="s">
        <v>1001</v>
      </c>
      <c r="D190" t="s">
        <v>337</v>
      </c>
      <c r="E190" t="s">
        <v>1002</v>
      </c>
      <c r="F190"/>
      <c r="G190" t="s">
        <v>246</v>
      </c>
      <c r="H190" t="s">
        <v>1003</v>
      </c>
      <c r="I190" s="159">
        <v>43034</v>
      </c>
      <c r="J190" t="s">
        <v>30</v>
      </c>
      <c r="K190" t="s">
        <v>30</v>
      </c>
      <c r="L190" t="s">
        <v>160</v>
      </c>
      <c r="M190" t="s">
        <v>190</v>
      </c>
      <c r="N190" t="s">
        <v>1004</v>
      </c>
      <c r="O190" t="s">
        <v>190</v>
      </c>
      <c r="P190" t="s">
        <v>1005</v>
      </c>
      <c r="Q190" t="s">
        <v>163</v>
      </c>
      <c r="R190">
        <v>261863</v>
      </c>
      <c r="S190" s="159">
        <v>43019</v>
      </c>
      <c r="T190" s="161">
        <v>850</v>
      </c>
      <c r="U190" s="161" t="s">
        <v>38</v>
      </c>
      <c r="V190" s="161">
        <v>1020</v>
      </c>
      <c r="W190" s="161">
        <v>0</v>
      </c>
      <c r="X190" s="122" t="s">
        <v>35</v>
      </c>
      <c r="Y190"/>
      <c r="Z190" s="161">
        <v>1020</v>
      </c>
      <c r="AA190" t="s">
        <v>41</v>
      </c>
      <c r="AB190" s="161"/>
      <c r="AC190"/>
    </row>
    <row r="191" spans="1:29" ht="15.75" customHeight="1" x14ac:dyDescent="0.2">
      <c r="A191" s="159">
        <v>42956</v>
      </c>
      <c r="B191" s="159"/>
      <c r="C191" t="s">
        <v>1006</v>
      </c>
      <c r="D191" t="s">
        <v>252</v>
      </c>
      <c r="E191" t="s">
        <v>1007</v>
      </c>
      <c r="F191"/>
      <c r="G191" t="s">
        <v>254</v>
      </c>
      <c r="H191" t="s">
        <v>1008</v>
      </c>
      <c r="I191" s="159">
        <v>42972</v>
      </c>
      <c r="J191" t="s">
        <v>1009</v>
      </c>
      <c r="K191" t="s">
        <v>30</v>
      </c>
      <c r="L191" t="s">
        <v>1009</v>
      </c>
      <c r="M191" t="s">
        <v>1010</v>
      </c>
      <c r="N191" t="s">
        <v>1011</v>
      </c>
      <c r="O191" t="s">
        <v>186</v>
      </c>
      <c r="P191" t="s">
        <v>1012</v>
      </c>
      <c r="Q191" t="s">
        <v>1010</v>
      </c>
      <c r="R191" t="s">
        <v>1013</v>
      </c>
      <c r="S191" s="159">
        <v>42986</v>
      </c>
      <c r="T191" s="161">
        <v>1495</v>
      </c>
      <c r="U191" s="161" t="s">
        <v>261</v>
      </c>
      <c r="V191" s="161">
        <v>1352.6</v>
      </c>
      <c r="W191" s="161">
        <v>0</v>
      </c>
      <c r="X191" s="122" t="s">
        <v>35</v>
      </c>
      <c r="Y191"/>
      <c r="Z191" s="161">
        <v>1352.64</v>
      </c>
      <c r="AA191" t="s">
        <v>41</v>
      </c>
      <c r="AB191" s="161" t="s">
        <v>1666</v>
      </c>
      <c r="AC191"/>
    </row>
    <row r="192" spans="1:29" ht="15.75" customHeight="1" x14ac:dyDescent="0.2">
      <c r="A192" s="159">
        <v>42958</v>
      </c>
      <c r="B192" s="159"/>
      <c r="C192" t="s">
        <v>1014</v>
      </c>
      <c r="D192" t="s">
        <v>476</v>
      </c>
      <c r="E192" t="s">
        <v>477</v>
      </c>
      <c r="F192"/>
      <c r="G192" t="s">
        <v>246</v>
      </c>
      <c r="H192" t="s">
        <v>1015</v>
      </c>
      <c r="I192" s="159">
        <v>42989</v>
      </c>
      <c r="J192" t="s">
        <v>30</v>
      </c>
      <c r="K192"/>
      <c r="L192"/>
      <c r="M192" t="s">
        <v>190</v>
      </c>
      <c r="N192" t="s">
        <v>483</v>
      </c>
      <c r="O192"/>
      <c r="P192"/>
      <c r="Q192"/>
      <c r="R192"/>
      <c r="S192" s="159">
        <v>42979</v>
      </c>
      <c r="T192" s="161">
        <v>1939</v>
      </c>
      <c r="U192" s="161" t="s">
        <v>261</v>
      </c>
      <c r="V192" s="161">
        <v>1754.35</v>
      </c>
      <c r="W192" s="161">
        <v>1754.35</v>
      </c>
      <c r="X192" s="122" t="s">
        <v>35</v>
      </c>
      <c r="Y192"/>
      <c r="Z192" s="161">
        <v>1754.35</v>
      </c>
      <c r="AA192" t="s">
        <v>268</v>
      </c>
      <c r="AB192" s="162" t="s">
        <v>1685</v>
      </c>
      <c r="AC192" s="163"/>
    </row>
    <row r="193" spans="1:29" ht="15.75" customHeight="1" x14ac:dyDescent="0.2">
      <c r="A193" s="159">
        <v>42955</v>
      </c>
      <c r="B193" s="159"/>
      <c r="C193" t="s">
        <v>1016</v>
      </c>
      <c r="D193" t="s">
        <v>404</v>
      </c>
      <c r="E193" t="s">
        <v>1017</v>
      </c>
      <c r="F193"/>
      <c r="G193" t="s">
        <v>246</v>
      </c>
      <c r="H193" t="s">
        <v>1018</v>
      </c>
      <c r="I193" s="159">
        <v>42998</v>
      </c>
      <c r="J193" t="s">
        <v>30</v>
      </c>
      <c r="K193"/>
      <c r="L193"/>
      <c r="M193" t="s">
        <v>188</v>
      </c>
      <c r="N193" t="s">
        <v>303</v>
      </c>
      <c r="O193"/>
      <c r="P193"/>
      <c r="Q193"/>
      <c r="R193"/>
      <c r="S193" s="159">
        <v>43014</v>
      </c>
      <c r="T193" s="161">
        <v>1780</v>
      </c>
      <c r="U193" s="161" t="s">
        <v>38</v>
      </c>
      <c r="V193" s="161">
        <v>2136</v>
      </c>
      <c r="W193" s="161">
        <v>0</v>
      </c>
      <c r="X193" s="122" t="s">
        <v>35</v>
      </c>
      <c r="Y193"/>
      <c r="Z193" s="161">
        <v>2136</v>
      </c>
      <c r="AA193" t="s">
        <v>41</v>
      </c>
      <c r="AB193" s="161" t="s">
        <v>1666</v>
      </c>
      <c r="AC193"/>
    </row>
    <row r="194" spans="1:29" ht="15.75" customHeight="1" x14ac:dyDescent="0.2">
      <c r="A194" s="159">
        <v>42962</v>
      </c>
      <c r="B194" s="159"/>
      <c r="C194" t="s">
        <v>1019</v>
      </c>
      <c r="D194" t="s">
        <v>337</v>
      </c>
      <c r="E194" t="s">
        <v>1020</v>
      </c>
      <c r="F194"/>
      <c r="G194" t="s">
        <v>254</v>
      </c>
      <c r="H194" t="s">
        <v>1021</v>
      </c>
      <c r="I194" s="159">
        <v>42968</v>
      </c>
      <c r="J194" t="s">
        <v>30</v>
      </c>
      <c r="K194" t="s">
        <v>30</v>
      </c>
      <c r="L194" t="s">
        <v>30</v>
      </c>
      <c r="M194" t="s">
        <v>190</v>
      </c>
      <c r="N194" t="s">
        <v>1022</v>
      </c>
      <c r="O194" t="s">
        <v>190</v>
      </c>
      <c r="P194" t="s">
        <v>742</v>
      </c>
      <c r="Q194" t="s">
        <v>190</v>
      </c>
      <c r="R194" t="s">
        <v>742</v>
      </c>
      <c r="S194" s="159">
        <v>42991</v>
      </c>
      <c r="T194" s="161">
        <v>500</v>
      </c>
      <c r="U194" s="161" t="s">
        <v>38</v>
      </c>
      <c r="V194" s="161">
        <v>600</v>
      </c>
      <c r="W194" s="161">
        <v>0</v>
      </c>
      <c r="X194" s="122" t="s">
        <v>35</v>
      </c>
      <c r="Y194"/>
      <c r="Z194" s="161">
        <v>600</v>
      </c>
      <c r="AA194" t="s">
        <v>41</v>
      </c>
      <c r="AB194" s="161"/>
      <c r="AC194"/>
    </row>
    <row r="195" spans="1:29" ht="15.75" customHeight="1" x14ac:dyDescent="0.2">
      <c r="A195" s="159">
        <v>42956</v>
      </c>
      <c r="B195" s="159"/>
      <c r="C195" t="s">
        <v>1023</v>
      </c>
      <c r="D195" t="s">
        <v>296</v>
      </c>
      <c r="E195" t="s">
        <v>816</v>
      </c>
      <c r="F195"/>
      <c r="G195" t="s">
        <v>246</v>
      </c>
      <c r="H195" t="s">
        <v>1024</v>
      </c>
      <c r="I195" s="159">
        <v>42977</v>
      </c>
      <c r="J195" t="s">
        <v>30</v>
      </c>
      <c r="K195" t="s">
        <v>30</v>
      </c>
      <c r="L195"/>
      <c r="M195" t="s">
        <v>32</v>
      </c>
      <c r="N195" t="s">
        <v>381</v>
      </c>
      <c r="O195" t="s">
        <v>32</v>
      </c>
      <c r="P195" t="s">
        <v>1025</v>
      </c>
      <c r="Q195"/>
      <c r="R195"/>
      <c r="S195" s="159">
        <v>42977</v>
      </c>
      <c r="T195" s="161">
        <v>2511.77</v>
      </c>
      <c r="U195" s="161" t="s">
        <v>34</v>
      </c>
      <c r="V195" s="161">
        <v>2685.19</v>
      </c>
      <c r="W195" s="161">
        <v>0</v>
      </c>
      <c r="X195" s="122" t="s">
        <v>35</v>
      </c>
      <c r="Y195"/>
      <c r="Z195" s="161">
        <v>2685.19</v>
      </c>
      <c r="AA195" t="s">
        <v>41</v>
      </c>
      <c r="AB195" s="161"/>
      <c r="AC195"/>
    </row>
    <row r="196" spans="1:29" ht="15.75" customHeight="1" x14ac:dyDescent="0.2">
      <c r="A196" s="159">
        <v>42964</v>
      </c>
      <c r="B196" s="159"/>
      <c r="C196" s="169" t="s">
        <v>1026</v>
      </c>
      <c r="D196" t="s">
        <v>296</v>
      </c>
      <c r="E196" t="s">
        <v>816</v>
      </c>
      <c r="F196"/>
      <c r="G196" t="s">
        <v>246</v>
      </c>
      <c r="H196" t="s">
        <v>1027</v>
      </c>
      <c r="I196" s="159">
        <v>42982</v>
      </c>
      <c r="J196" t="s">
        <v>30</v>
      </c>
      <c r="K196"/>
      <c r="L196"/>
      <c r="M196" t="s">
        <v>32</v>
      </c>
      <c r="N196" t="s">
        <v>1028</v>
      </c>
      <c r="O196" t="s">
        <v>160</v>
      </c>
      <c r="P196" t="s">
        <v>1029</v>
      </c>
      <c r="Q196"/>
      <c r="R196"/>
      <c r="S196" s="159">
        <v>43110</v>
      </c>
      <c r="T196" s="161">
        <v>2511.77</v>
      </c>
      <c r="U196" s="161" t="s">
        <v>34</v>
      </c>
      <c r="V196" s="161">
        <v>2648.61</v>
      </c>
      <c r="W196" s="161">
        <v>0</v>
      </c>
      <c r="X196" s="122" t="s">
        <v>35</v>
      </c>
      <c r="Y196"/>
      <c r="Z196" s="161">
        <v>2648.62</v>
      </c>
      <c r="AA196" t="s">
        <v>41</v>
      </c>
      <c r="AB196" s="161"/>
      <c r="AC196"/>
    </row>
    <row r="197" spans="1:29" ht="15.75" customHeight="1" x14ac:dyDescent="0.2">
      <c r="A197" s="159">
        <v>42938</v>
      </c>
      <c r="B197" s="159"/>
      <c r="C197" s="169" t="s">
        <v>1030</v>
      </c>
      <c r="D197" t="s">
        <v>287</v>
      </c>
      <c r="E197" t="s">
        <v>322</v>
      </c>
      <c r="F197"/>
      <c r="G197" t="s">
        <v>246</v>
      </c>
      <c r="H197" t="s">
        <v>1031</v>
      </c>
      <c r="I197" s="159">
        <v>42976</v>
      </c>
      <c r="J197" s="159" t="s">
        <v>30</v>
      </c>
      <c r="K197"/>
      <c r="L197"/>
      <c r="M197" t="s">
        <v>190</v>
      </c>
      <c r="N197" t="s">
        <v>324</v>
      </c>
      <c r="O197"/>
      <c r="P197"/>
      <c r="Q197"/>
      <c r="R197"/>
      <c r="S197" s="159">
        <v>42986</v>
      </c>
      <c r="T197" s="161">
        <v>1950</v>
      </c>
      <c r="U197" t="s">
        <v>261</v>
      </c>
      <c r="V197" s="161">
        <v>1764.31</v>
      </c>
      <c r="W197" s="161">
        <v>0</v>
      </c>
      <c r="X197" s="122" t="s">
        <v>35</v>
      </c>
      <c r="Y197" s="161"/>
      <c r="Z197" s="161">
        <v>1764.31</v>
      </c>
      <c r="AA197" s="161" t="s">
        <v>41</v>
      </c>
      <c r="AB197" s="161" t="s">
        <v>1666</v>
      </c>
      <c r="AC197"/>
    </row>
    <row r="198" spans="1:29" ht="15.75" customHeight="1" x14ac:dyDescent="0.2">
      <c r="A198" s="159">
        <v>42965</v>
      </c>
      <c r="B198" s="159"/>
      <c r="C198" s="169" t="s">
        <v>1032</v>
      </c>
      <c r="D198" t="s">
        <v>1033</v>
      </c>
      <c r="E198" t="s">
        <v>1034</v>
      </c>
      <c r="F198" t="s">
        <v>1034</v>
      </c>
      <c r="G198" t="s">
        <v>246</v>
      </c>
      <c r="H198" t="s">
        <v>1035</v>
      </c>
      <c r="I198" s="159">
        <v>42976</v>
      </c>
      <c r="J198" t="s">
        <v>30</v>
      </c>
      <c r="K198"/>
      <c r="L198"/>
      <c r="M198" t="s">
        <v>192</v>
      </c>
      <c r="N198" t="s">
        <v>1036</v>
      </c>
      <c r="O198"/>
      <c r="P198"/>
      <c r="Q198"/>
      <c r="R198"/>
      <c r="S198" s="159">
        <v>42986</v>
      </c>
      <c r="T198" s="161">
        <v>2500</v>
      </c>
      <c r="U198" s="161" t="s">
        <v>38</v>
      </c>
      <c r="V198" s="161">
        <v>3000</v>
      </c>
      <c r="W198" s="161">
        <v>0</v>
      </c>
      <c r="X198" s="122" t="s">
        <v>35</v>
      </c>
      <c r="Y198"/>
      <c r="Z198" s="161">
        <v>3000</v>
      </c>
      <c r="AA198" t="s">
        <v>41</v>
      </c>
      <c r="AB198" s="161">
        <v>7.5</v>
      </c>
      <c r="AC198"/>
    </row>
    <row r="199" spans="1:29" ht="15.75" customHeight="1" x14ac:dyDescent="0.2">
      <c r="A199" s="159">
        <v>42966</v>
      </c>
      <c r="B199" s="159"/>
      <c r="C199" t="s">
        <v>1037</v>
      </c>
      <c r="D199" t="s">
        <v>263</v>
      </c>
      <c r="E199" t="s">
        <v>637</v>
      </c>
      <c r="F199"/>
      <c r="G199" t="s">
        <v>254</v>
      </c>
      <c r="H199" t="s">
        <v>1038</v>
      </c>
      <c r="I199" s="159">
        <v>43000</v>
      </c>
      <c r="J199" t="s">
        <v>30</v>
      </c>
      <c r="K199" t="s">
        <v>30</v>
      </c>
      <c r="L199"/>
      <c r="M199" t="s">
        <v>32</v>
      </c>
      <c r="N199" t="s">
        <v>381</v>
      </c>
      <c r="O199" t="s">
        <v>32</v>
      </c>
      <c r="P199" t="s">
        <v>1039</v>
      </c>
      <c r="Q199"/>
      <c r="R199"/>
      <c r="S199" s="159">
        <v>42998</v>
      </c>
      <c r="T199" s="161">
        <v>971</v>
      </c>
      <c r="U199" s="161" t="s">
        <v>38</v>
      </c>
      <c r="V199" s="161">
        <v>1165.2</v>
      </c>
      <c r="W199" s="161">
        <v>0</v>
      </c>
      <c r="X199" s="122" t="s">
        <v>149</v>
      </c>
      <c r="Y199"/>
      <c r="Z199" s="161">
        <v>1165.2</v>
      </c>
      <c r="AA199" t="s">
        <v>41</v>
      </c>
      <c r="AB199" s="161"/>
      <c r="AC199"/>
    </row>
    <row r="200" spans="1:29" ht="15.75" customHeight="1" x14ac:dyDescent="0.2">
      <c r="A200" s="159">
        <v>42908</v>
      </c>
      <c r="B200" s="159"/>
      <c r="C200" t="s">
        <v>1040</v>
      </c>
      <c r="D200" t="s">
        <v>804</v>
      </c>
      <c r="E200" t="s">
        <v>308</v>
      </c>
      <c r="F200"/>
      <c r="G200" t="s">
        <v>246</v>
      </c>
      <c r="H200" t="s">
        <v>1041</v>
      </c>
      <c r="I200" s="159">
        <v>42921</v>
      </c>
      <c r="J200" t="s">
        <v>30</v>
      </c>
      <c r="K200" t="s">
        <v>30</v>
      </c>
      <c r="L200" t="s">
        <v>30</v>
      </c>
      <c r="M200" t="s">
        <v>32</v>
      </c>
      <c r="N200" t="s">
        <v>798</v>
      </c>
      <c r="O200" t="s">
        <v>32</v>
      </c>
      <c r="P200" t="s">
        <v>799</v>
      </c>
      <c r="Q200" t="s">
        <v>32</v>
      </c>
      <c r="R200" t="s">
        <v>1042</v>
      </c>
      <c r="S200" s="159">
        <v>42984</v>
      </c>
      <c r="T200" s="161">
        <v>1275</v>
      </c>
      <c r="U200" s="161" t="s">
        <v>38</v>
      </c>
      <c r="V200" s="161">
        <v>1530</v>
      </c>
      <c r="W200" s="161">
        <v>0</v>
      </c>
      <c r="X200" s="122" t="s">
        <v>35</v>
      </c>
      <c r="Y200"/>
      <c r="Z200" s="161">
        <v>1530</v>
      </c>
      <c r="AA200" t="s">
        <v>41</v>
      </c>
      <c r="AB200" s="161"/>
      <c r="AC200"/>
    </row>
    <row r="201" spans="1:29" ht="15.75" customHeight="1" x14ac:dyDescent="0.2">
      <c r="A201" s="159">
        <v>42955</v>
      </c>
      <c r="B201" s="159"/>
      <c r="C201" t="s">
        <v>1043</v>
      </c>
      <c r="D201" t="s">
        <v>596</v>
      </c>
      <c r="E201" t="s">
        <v>1044</v>
      </c>
      <c r="F201"/>
      <c r="G201" t="s">
        <v>254</v>
      </c>
      <c r="H201" t="s">
        <v>1045</v>
      </c>
      <c r="I201" s="159">
        <v>42969</v>
      </c>
      <c r="J201" t="s">
        <v>30</v>
      </c>
      <c r="K201"/>
      <c r="L201"/>
      <c r="M201" t="s">
        <v>190</v>
      </c>
      <c r="N201" t="s">
        <v>599</v>
      </c>
      <c r="O201"/>
      <c r="P201"/>
      <c r="Q201"/>
      <c r="R201"/>
      <c r="S201" s="159">
        <v>43028</v>
      </c>
      <c r="T201" s="161">
        <v>2490</v>
      </c>
      <c r="U201" s="161" t="s">
        <v>261</v>
      </c>
      <c r="V201" s="161">
        <v>2252.88</v>
      </c>
      <c r="W201" s="161">
        <v>0</v>
      </c>
      <c r="X201" s="122" t="s">
        <v>35</v>
      </c>
      <c r="Y201"/>
      <c r="Z201" s="161">
        <v>2252.88</v>
      </c>
      <c r="AA201" t="s">
        <v>41</v>
      </c>
      <c r="AB201" s="161" t="s">
        <v>1666</v>
      </c>
      <c r="AC201"/>
    </row>
    <row r="202" spans="1:29" ht="15.75" customHeight="1" x14ac:dyDescent="0.2">
      <c r="A202" s="159">
        <v>42975</v>
      </c>
      <c r="B202" s="159"/>
      <c r="C202" t="s">
        <v>1046</v>
      </c>
      <c r="D202" t="s">
        <v>287</v>
      </c>
      <c r="E202" t="s">
        <v>1047</v>
      </c>
      <c r="F202"/>
      <c r="G202" t="s">
        <v>246</v>
      </c>
      <c r="H202" t="s">
        <v>1048</v>
      </c>
      <c r="I202" s="159">
        <v>43004</v>
      </c>
      <c r="J202" t="s">
        <v>30</v>
      </c>
      <c r="K202" t="s">
        <v>30</v>
      </c>
      <c r="L202"/>
      <c r="M202" t="s">
        <v>190</v>
      </c>
      <c r="N202" t="s">
        <v>981</v>
      </c>
      <c r="O202" t="s">
        <v>190</v>
      </c>
      <c r="P202" t="s">
        <v>982</v>
      </c>
      <c r="Q202"/>
      <c r="R202"/>
      <c r="S202" s="159">
        <v>42986</v>
      </c>
      <c r="T202" s="161">
        <v>1950</v>
      </c>
      <c r="U202" s="161" t="s">
        <v>261</v>
      </c>
      <c r="V202" s="161">
        <v>1764.31</v>
      </c>
      <c r="W202" s="161">
        <v>0</v>
      </c>
      <c r="X202" s="122" t="s">
        <v>35</v>
      </c>
      <c r="Y202"/>
      <c r="Z202" s="161">
        <v>1764.31</v>
      </c>
      <c r="AA202" t="s">
        <v>41</v>
      </c>
      <c r="AB202" s="161" t="s">
        <v>1666</v>
      </c>
      <c r="AC202"/>
    </row>
    <row r="203" spans="1:29" ht="15.75" customHeight="1" x14ac:dyDescent="0.2">
      <c r="A203" s="159">
        <v>42975</v>
      </c>
      <c r="B203" s="159"/>
      <c r="C203" t="s">
        <v>1049</v>
      </c>
      <c r="D203" t="s">
        <v>412</v>
      </c>
      <c r="E203" t="s">
        <v>1020</v>
      </c>
      <c r="F203"/>
      <c r="G203" t="s">
        <v>254</v>
      </c>
      <c r="H203" t="s">
        <v>1050</v>
      </c>
      <c r="I203" s="159">
        <v>42982</v>
      </c>
      <c r="J203" t="s">
        <v>30</v>
      </c>
      <c r="K203" t="s">
        <v>30</v>
      </c>
      <c r="L203"/>
      <c r="M203" t="s">
        <v>190</v>
      </c>
      <c r="N203" t="s">
        <v>432</v>
      </c>
      <c r="O203" t="s">
        <v>160</v>
      </c>
      <c r="P203" t="s">
        <v>1051</v>
      </c>
      <c r="Q203"/>
      <c r="R203"/>
      <c r="S203" s="159">
        <v>43006</v>
      </c>
      <c r="T203" s="161">
        <v>500</v>
      </c>
      <c r="U203" s="161" t="s">
        <v>38</v>
      </c>
      <c r="V203" s="161">
        <v>600</v>
      </c>
      <c r="W203" s="161">
        <v>0</v>
      </c>
      <c r="X203" s="122" t="s">
        <v>35</v>
      </c>
      <c r="Y203"/>
      <c r="Z203" s="161">
        <v>600</v>
      </c>
      <c r="AA203" t="s">
        <v>41</v>
      </c>
      <c r="AB203" s="161"/>
      <c r="AC203"/>
    </row>
    <row r="204" spans="1:29" ht="15.75" customHeight="1" x14ac:dyDescent="0.2">
      <c r="A204" s="159">
        <v>42975</v>
      </c>
      <c r="B204" s="159"/>
      <c r="C204" t="s">
        <v>1052</v>
      </c>
      <c r="D204" t="s">
        <v>263</v>
      </c>
      <c r="E204" t="s">
        <v>1053</v>
      </c>
      <c r="F204"/>
      <c r="G204" t="s">
        <v>246</v>
      </c>
      <c r="H204" t="s">
        <v>1054</v>
      </c>
      <c r="I204" s="159">
        <v>43066</v>
      </c>
      <c r="J204" t="s">
        <v>30</v>
      </c>
      <c r="K204" t="s">
        <v>30</v>
      </c>
      <c r="L204"/>
      <c r="M204" t="s">
        <v>190</v>
      </c>
      <c r="N204" t="s">
        <v>1055</v>
      </c>
      <c r="O204" t="s">
        <v>190</v>
      </c>
      <c r="P204" t="s">
        <v>1005</v>
      </c>
      <c r="Q204"/>
      <c r="R204"/>
      <c r="S204" s="159">
        <v>42983</v>
      </c>
      <c r="T204" s="161">
        <v>1650</v>
      </c>
      <c r="U204" s="161" t="s">
        <v>38</v>
      </c>
      <c r="V204" s="161">
        <v>1980</v>
      </c>
      <c r="W204" s="161">
        <v>0</v>
      </c>
      <c r="X204" s="122" t="s">
        <v>149</v>
      </c>
      <c r="Y204"/>
      <c r="Z204" s="161">
        <v>1980</v>
      </c>
      <c r="AA204" t="s">
        <v>41</v>
      </c>
      <c r="AB204" s="161"/>
      <c r="AC204"/>
    </row>
    <row r="205" spans="1:29" ht="15.75" customHeight="1" x14ac:dyDescent="0.2">
      <c r="A205" s="159">
        <v>42978</v>
      </c>
      <c r="B205" s="159"/>
      <c r="C205" t="s">
        <v>1056</v>
      </c>
      <c r="D205" t="s">
        <v>263</v>
      </c>
      <c r="E205" t="s">
        <v>1057</v>
      </c>
      <c r="F205"/>
      <c r="G205" t="s">
        <v>246</v>
      </c>
      <c r="H205" t="s">
        <v>1058</v>
      </c>
      <c r="I205" s="159">
        <v>43033</v>
      </c>
      <c r="J205" t="s">
        <v>30</v>
      </c>
      <c r="K205"/>
      <c r="L205"/>
      <c r="M205" t="s">
        <v>188</v>
      </c>
      <c r="N205" t="s">
        <v>1059</v>
      </c>
      <c r="O205"/>
      <c r="P205"/>
      <c r="Q205"/>
      <c r="R205"/>
      <c r="S205" s="159">
        <v>43003</v>
      </c>
      <c r="T205" s="161">
        <v>1500</v>
      </c>
      <c r="U205" s="161" t="s">
        <v>38</v>
      </c>
      <c r="V205" s="161">
        <v>1800</v>
      </c>
      <c r="W205" s="161">
        <v>0</v>
      </c>
      <c r="X205" s="122" t="s">
        <v>149</v>
      </c>
      <c r="Y205"/>
      <c r="Z205" s="161">
        <v>1800</v>
      </c>
      <c r="AA205" t="s">
        <v>41</v>
      </c>
      <c r="AB205" s="161"/>
      <c r="AC205"/>
    </row>
    <row r="206" spans="1:29" ht="15.75" customHeight="1" x14ac:dyDescent="0.2">
      <c r="A206" s="159">
        <v>42979</v>
      </c>
      <c r="B206" s="159"/>
      <c r="C206" t="s">
        <v>1060</v>
      </c>
      <c r="D206" t="s">
        <v>404</v>
      </c>
      <c r="E206" t="s">
        <v>1017</v>
      </c>
      <c r="F206"/>
      <c r="G206" t="s">
        <v>246</v>
      </c>
      <c r="H206" t="s">
        <v>1061</v>
      </c>
      <c r="I206" s="159">
        <v>43046</v>
      </c>
      <c r="J206" t="s">
        <v>30</v>
      </c>
      <c r="K206" t="s">
        <v>30</v>
      </c>
      <c r="L206"/>
      <c r="M206" t="s">
        <v>188</v>
      </c>
      <c r="N206" t="s">
        <v>303</v>
      </c>
      <c r="O206" t="s">
        <v>188</v>
      </c>
      <c r="P206" t="s">
        <v>1062</v>
      </c>
      <c r="Q206"/>
      <c r="R206"/>
      <c r="S206" s="159">
        <v>43042</v>
      </c>
      <c r="T206" s="161">
        <v>1780</v>
      </c>
      <c r="U206" s="161" t="s">
        <v>38</v>
      </c>
      <c r="V206" s="161">
        <v>2136</v>
      </c>
      <c r="W206" s="161">
        <v>0</v>
      </c>
      <c r="X206" s="122" t="s">
        <v>35</v>
      </c>
      <c r="Y206"/>
      <c r="Z206" s="161">
        <v>2136</v>
      </c>
      <c r="AA206" t="s">
        <v>41</v>
      </c>
      <c r="AB206" s="161" t="s">
        <v>1666</v>
      </c>
      <c r="AC206"/>
    </row>
    <row r="207" spans="1:29" ht="15.75" customHeight="1" x14ac:dyDescent="0.2">
      <c r="A207" s="159">
        <v>42980</v>
      </c>
      <c r="B207" s="159"/>
      <c r="C207" t="s">
        <v>1063</v>
      </c>
      <c r="D207" t="s">
        <v>692</v>
      </c>
      <c r="E207" t="s">
        <v>477</v>
      </c>
      <c r="F207"/>
      <c r="G207" t="s">
        <v>246</v>
      </c>
      <c r="H207" t="s">
        <v>1064</v>
      </c>
      <c r="I207" s="159">
        <v>43010</v>
      </c>
      <c r="J207" t="s">
        <v>30</v>
      </c>
      <c r="K207"/>
      <c r="L207"/>
      <c r="M207" t="s">
        <v>190</v>
      </c>
      <c r="N207" t="s">
        <v>522</v>
      </c>
      <c r="O207"/>
      <c r="P207"/>
      <c r="Q207"/>
      <c r="R207"/>
      <c r="S207" s="159">
        <v>42993</v>
      </c>
      <c r="T207" s="161">
        <v>1897</v>
      </c>
      <c r="U207" t="s">
        <v>261</v>
      </c>
      <c r="V207" s="161">
        <v>1755.52</v>
      </c>
      <c r="W207" s="161">
        <v>0</v>
      </c>
      <c r="X207" s="122" t="s">
        <v>35</v>
      </c>
      <c r="Y207"/>
      <c r="Z207" s="161">
        <v>1755.53</v>
      </c>
      <c r="AA207" t="s">
        <v>41</v>
      </c>
      <c r="AB207" s="161" t="s">
        <v>1666</v>
      </c>
      <c r="AC207"/>
    </row>
    <row r="208" spans="1:29" ht="15.75" customHeight="1" x14ac:dyDescent="0.2">
      <c r="A208" s="159">
        <v>42982</v>
      </c>
      <c r="B208" s="159"/>
      <c r="C208" t="s">
        <v>1065</v>
      </c>
      <c r="D208" t="s">
        <v>1066</v>
      </c>
      <c r="E208" t="s">
        <v>1067</v>
      </c>
      <c r="F208"/>
      <c r="G208" t="s">
        <v>246</v>
      </c>
      <c r="H208" t="s">
        <v>1068</v>
      </c>
      <c r="I208" s="159">
        <v>43091</v>
      </c>
      <c r="J208" t="s">
        <v>30</v>
      </c>
      <c r="K208"/>
      <c r="L208"/>
      <c r="M208" t="s">
        <v>32</v>
      </c>
      <c r="N208" t="s">
        <v>456</v>
      </c>
      <c r="O208"/>
      <c r="P208"/>
      <c r="Q208"/>
      <c r="R208"/>
      <c r="S208" s="159">
        <v>43089</v>
      </c>
      <c r="T208" s="161">
        <v>2500</v>
      </c>
      <c r="U208" s="161" t="s">
        <v>38</v>
      </c>
      <c r="V208" s="161">
        <v>3000</v>
      </c>
      <c r="W208" s="161">
        <v>0</v>
      </c>
      <c r="X208" s="122" t="s">
        <v>149</v>
      </c>
      <c r="Y208"/>
      <c r="Z208" s="161">
        <v>3000</v>
      </c>
      <c r="AA208" t="s">
        <v>41</v>
      </c>
      <c r="AB208" s="161"/>
      <c r="AC208"/>
    </row>
    <row r="209" spans="1:29" ht="15.75" customHeight="1" x14ac:dyDescent="0.2">
      <c r="A209" s="159">
        <v>42977</v>
      </c>
      <c r="B209" s="159"/>
      <c r="C209" t="s">
        <v>1069</v>
      </c>
      <c r="D209" t="s">
        <v>1070</v>
      </c>
      <c r="E209" t="s">
        <v>1071</v>
      </c>
      <c r="F209"/>
      <c r="G209" t="s">
        <v>254</v>
      </c>
      <c r="H209" t="s">
        <v>1072</v>
      </c>
      <c r="I209" s="159">
        <v>43102</v>
      </c>
      <c r="J209" t="s">
        <v>30</v>
      </c>
      <c r="K209"/>
      <c r="L209"/>
      <c r="M209" t="s">
        <v>188</v>
      </c>
      <c r="N209" t="s">
        <v>1073</v>
      </c>
      <c r="O209"/>
      <c r="P209"/>
      <c r="Q209"/>
      <c r="R209"/>
      <c r="S209" s="159">
        <v>43014</v>
      </c>
      <c r="T209" s="161">
        <v>1900</v>
      </c>
      <c r="U209" s="161" t="s">
        <v>261</v>
      </c>
      <c r="V209" s="161">
        <v>1719.07</v>
      </c>
      <c r="W209" s="161">
        <v>0</v>
      </c>
      <c r="X209" s="122" t="s">
        <v>35</v>
      </c>
      <c r="Y209"/>
      <c r="Z209" s="161">
        <v>1719.07</v>
      </c>
      <c r="AA209" t="s">
        <v>304</v>
      </c>
      <c r="AB209" s="161" t="s">
        <v>1666</v>
      </c>
      <c r="AC209"/>
    </row>
    <row r="210" spans="1:29" ht="15.75" customHeight="1" x14ac:dyDescent="0.2">
      <c r="A210" s="159">
        <v>43000</v>
      </c>
      <c r="B210" s="159"/>
      <c r="C210" t="s">
        <v>1074</v>
      </c>
      <c r="D210" t="s">
        <v>1075</v>
      </c>
      <c r="E210" t="s">
        <v>327</v>
      </c>
      <c r="F210"/>
      <c r="G210" t="s">
        <v>254</v>
      </c>
      <c r="H210" t="s">
        <v>1076</v>
      </c>
      <c r="I210" s="159">
        <v>43052</v>
      </c>
      <c r="J210" t="s">
        <v>30</v>
      </c>
      <c r="K210"/>
      <c r="L210"/>
      <c r="M210" t="s">
        <v>190</v>
      </c>
      <c r="N210" t="s">
        <v>1077</v>
      </c>
      <c r="O210"/>
      <c r="P210"/>
      <c r="Q210"/>
      <c r="R210"/>
      <c r="S210" s="159">
        <v>43026</v>
      </c>
      <c r="T210" s="161">
        <v>3150</v>
      </c>
      <c r="U210" s="161" t="s">
        <v>38</v>
      </c>
      <c r="V210" s="161">
        <v>3780</v>
      </c>
      <c r="W210" s="161">
        <v>0</v>
      </c>
      <c r="X210" s="122" t="s">
        <v>35</v>
      </c>
      <c r="Y210"/>
      <c r="Z210" s="161">
        <v>3780</v>
      </c>
      <c r="AA210" t="s">
        <v>41</v>
      </c>
      <c r="AB210" s="161"/>
      <c r="AC210"/>
    </row>
    <row r="211" spans="1:29" ht="15.75" customHeight="1" x14ac:dyDescent="0.2">
      <c r="A211" s="159">
        <v>43032</v>
      </c>
      <c r="B211" s="159"/>
      <c r="C211" t="s">
        <v>1078</v>
      </c>
      <c r="D211" t="s">
        <v>244</v>
      </c>
      <c r="E211" t="s">
        <v>1079</v>
      </c>
      <c r="F211"/>
      <c r="G211" t="s">
        <v>246</v>
      </c>
      <c r="H211" t="s">
        <v>1080</v>
      </c>
      <c r="I211" s="159">
        <v>43032</v>
      </c>
      <c r="J211" t="s">
        <v>30</v>
      </c>
      <c r="K211"/>
      <c r="L211"/>
      <c r="M211" t="s">
        <v>188</v>
      </c>
      <c r="N211" t="s">
        <v>1081</v>
      </c>
      <c r="O211"/>
      <c r="P211"/>
      <c r="Q211"/>
      <c r="R211"/>
      <c r="S211" s="159">
        <v>43061</v>
      </c>
      <c r="T211" s="161">
        <v>1400</v>
      </c>
      <c r="U211" s="161" t="s">
        <v>38</v>
      </c>
      <c r="V211" s="161">
        <v>1680</v>
      </c>
      <c r="W211" s="161">
        <v>0</v>
      </c>
      <c r="X211" s="122" t="s">
        <v>35</v>
      </c>
      <c r="Y211"/>
      <c r="Z211" s="161">
        <v>1680</v>
      </c>
      <c r="AA211" t="s">
        <v>304</v>
      </c>
      <c r="AB211" s="161"/>
      <c r="AC211"/>
    </row>
    <row r="212" spans="1:29" ht="15.75" customHeight="1" x14ac:dyDescent="0.2">
      <c r="A212" s="159">
        <v>42976</v>
      </c>
      <c r="B212" s="159"/>
      <c r="C212" s="163" t="s">
        <v>1082</v>
      </c>
      <c r="D212" t="s">
        <v>244</v>
      </c>
      <c r="E212" t="s">
        <v>1083</v>
      </c>
      <c r="F212"/>
      <c r="G212" t="s">
        <v>246</v>
      </c>
      <c r="H212" t="s">
        <v>1084</v>
      </c>
      <c r="I212" s="159">
        <v>43104</v>
      </c>
      <c r="J212" t="s">
        <v>30</v>
      </c>
      <c r="K212" t="s">
        <v>30</v>
      </c>
      <c r="L212"/>
      <c r="M212" t="s">
        <v>32</v>
      </c>
      <c r="N212" t="s">
        <v>1085</v>
      </c>
      <c r="O212" t="s">
        <v>32</v>
      </c>
      <c r="P212" t="s">
        <v>1086</v>
      </c>
      <c r="Q212"/>
      <c r="R212"/>
      <c r="S212" s="159">
        <v>43012</v>
      </c>
      <c r="T212" s="161">
        <v>447</v>
      </c>
      <c r="U212" s="161" t="s">
        <v>38</v>
      </c>
      <c r="V212" s="161">
        <v>536.4</v>
      </c>
      <c r="W212" s="161">
        <v>0</v>
      </c>
      <c r="X212" s="122" t="s">
        <v>35</v>
      </c>
      <c r="Y212"/>
      <c r="Z212" s="161">
        <v>536.4</v>
      </c>
      <c r="AA212" t="s">
        <v>180</v>
      </c>
      <c r="AB212" s="162" t="s">
        <v>1684</v>
      </c>
      <c r="AC212" s="163"/>
    </row>
    <row r="213" spans="1:29" ht="15.75" customHeight="1" x14ac:dyDescent="0.2">
      <c r="A213" s="159">
        <v>42986</v>
      </c>
      <c r="B213" s="159"/>
      <c r="C213" s="163" t="s">
        <v>1087</v>
      </c>
      <c r="D213" t="s">
        <v>287</v>
      </c>
      <c r="E213" t="s">
        <v>1088</v>
      </c>
      <c r="F213"/>
      <c r="G213" t="s">
        <v>246</v>
      </c>
      <c r="H213" s="163" t="s">
        <v>1089</v>
      </c>
      <c r="I213" s="159">
        <v>42750</v>
      </c>
      <c r="J213" t="s">
        <v>30</v>
      </c>
      <c r="K213"/>
      <c r="L213"/>
      <c r="M213" t="s">
        <v>190</v>
      </c>
      <c r="N213" t="s">
        <v>1090</v>
      </c>
      <c r="O213"/>
      <c r="P213"/>
      <c r="Q213"/>
      <c r="R213"/>
      <c r="S213" s="159">
        <v>43000</v>
      </c>
      <c r="T213" s="161">
        <v>1950</v>
      </c>
      <c r="U213" s="161" t="s">
        <v>261</v>
      </c>
      <c r="V213" s="161">
        <v>1804.58</v>
      </c>
      <c r="W213" s="161">
        <v>394.76</v>
      </c>
      <c r="X213" s="122" t="s">
        <v>35</v>
      </c>
      <c r="Y213"/>
      <c r="Z213" s="161">
        <v>1804.58</v>
      </c>
      <c r="AA213" s="163" t="s">
        <v>160</v>
      </c>
      <c r="AB213" s="162" t="s">
        <v>1689</v>
      </c>
      <c r="AC213" s="163"/>
    </row>
    <row r="214" spans="1:29" ht="15.75" customHeight="1" x14ac:dyDescent="0.2">
      <c r="A214" s="159">
        <v>42986</v>
      </c>
      <c r="B214" s="159"/>
      <c r="C214" t="s">
        <v>1087</v>
      </c>
      <c r="D214" t="s">
        <v>287</v>
      </c>
      <c r="E214" t="s">
        <v>1088</v>
      </c>
      <c r="F214"/>
      <c r="G214" t="s">
        <v>246</v>
      </c>
      <c r="H214" t="s">
        <v>1089</v>
      </c>
      <c r="I214" s="159">
        <v>42750</v>
      </c>
      <c r="J214" t="s">
        <v>30</v>
      </c>
      <c r="K214"/>
      <c r="L214"/>
      <c r="M214" t="s">
        <v>190</v>
      </c>
      <c r="N214" t="s">
        <v>1090</v>
      </c>
      <c r="O214"/>
      <c r="P214"/>
      <c r="Q214"/>
      <c r="R214"/>
      <c r="S214" s="159">
        <v>43028</v>
      </c>
      <c r="T214" s="161">
        <v>440</v>
      </c>
      <c r="U214" s="161" t="s">
        <v>261</v>
      </c>
      <c r="V214" s="161">
        <v>394.76</v>
      </c>
      <c r="W214" s="161">
        <v>3</v>
      </c>
      <c r="X214" s="122" t="s">
        <v>35</v>
      </c>
      <c r="Y214"/>
      <c r="Z214" s="161">
        <v>394.76</v>
      </c>
      <c r="AA214" s="163" t="s">
        <v>160</v>
      </c>
      <c r="AB214" s="161" t="s">
        <v>1091</v>
      </c>
      <c r="AC214" s="163"/>
    </row>
    <row r="215" spans="1:29" ht="15.75" customHeight="1" x14ac:dyDescent="0.2">
      <c r="A215" s="159">
        <v>42984</v>
      </c>
      <c r="B215" s="159"/>
      <c r="C215" t="s">
        <v>1092</v>
      </c>
      <c r="D215" t="s">
        <v>1093</v>
      </c>
      <c r="E215" t="s">
        <v>1094</v>
      </c>
      <c r="F215"/>
      <c r="G215" t="s">
        <v>246</v>
      </c>
      <c r="H215" t="s">
        <v>1095</v>
      </c>
      <c r="I215" s="159">
        <v>43012</v>
      </c>
      <c r="J215" t="s">
        <v>30</v>
      </c>
      <c r="K215" t="s">
        <v>30</v>
      </c>
      <c r="L215"/>
      <c r="M215" t="s">
        <v>181</v>
      </c>
      <c r="N215" t="s">
        <v>509</v>
      </c>
      <c r="O215" t="s">
        <v>190</v>
      </c>
      <c r="P215" t="s">
        <v>1096</v>
      </c>
      <c r="Q215"/>
      <c r="R215"/>
      <c r="S215" s="159">
        <v>43007</v>
      </c>
      <c r="T215" s="161">
        <v>1900</v>
      </c>
      <c r="U215" s="161" t="s">
        <v>261</v>
      </c>
      <c r="V215" s="161">
        <v>1465.26</v>
      </c>
      <c r="W215" s="161">
        <v>0</v>
      </c>
      <c r="X215" s="122" t="s">
        <v>35</v>
      </c>
      <c r="Y215"/>
      <c r="Z215" s="161">
        <v>1758.31</v>
      </c>
      <c r="AA215" t="s">
        <v>41</v>
      </c>
      <c r="AB215" s="161" t="s">
        <v>1666</v>
      </c>
      <c r="AC215"/>
    </row>
    <row r="216" spans="1:29" ht="15.75" customHeight="1" x14ac:dyDescent="0.2">
      <c r="A216" s="159">
        <v>42937</v>
      </c>
      <c r="B216" s="159"/>
      <c r="C216" t="s">
        <v>1097</v>
      </c>
      <c r="D216" t="s">
        <v>1098</v>
      </c>
      <c r="E216" t="s">
        <v>1099</v>
      </c>
      <c r="F216"/>
      <c r="G216" t="s">
        <v>254</v>
      </c>
      <c r="H216" t="s">
        <v>1100</v>
      </c>
      <c r="I216" s="159">
        <v>42944</v>
      </c>
      <c r="J216" t="s">
        <v>31</v>
      </c>
      <c r="K216" t="s">
        <v>30</v>
      </c>
      <c r="L216" t="s">
        <v>30</v>
      </c>
      <c r="M216" t="s">
        <v>178</v>
      </c>
      <c r="N216">
        <v>20665</v>
      </c>
      <c r="O216" t="s">
        <v>186</v>
      </c>
      <c r="P216" t="s">
        <v>1101</v>
      </c>
      <c r="Q216" t="s">
        <v>186</v>
      </c>
      <c r="R216" t="s">
        <v>1102</v>
      </c>
      <c r="S216" s="159">
        <v>43028</v>
      </c>
      <c r="T216" s="161">
        <v>817</v>
      </c>
      <c r="U216" s="161" t="s">
        <v>38</v>
      </c>
      <c r="V216" s="161">
        <v>980.4</v>
      </c>
      <c r="W216" s="161">
        <v>0</v>
      </c>
      <c r="X216" s="122" t="s">
        <v>35</v>
      </c>
      <c r="Y216"/>
      <c r="Z216" s="161">
        <v>980.4</v>
      </c>
      <c r="AA216" t="s">
        <v>41</v>
      </c>
      <c r="AB216" s="161" t="s">
        <v>1666</v>
      </c>
      <c r="AC216"/>
    </row>
    <row r="217" spans="1:29" ht="15.75" customHeight="1" x14ac:dyDescent="0.2">
      <c r="A217" s="159">
        <v>42986</v>
      </c>
      <c r="B217" s="159"/>
      <c r="C217" t="s">
        <v>1103</v>
      </c>
      <c r="D217" t="s">
        <v>877</v>
      </c>
      <c r="E217" t="s">
        <v>708</v>
      </c>
      <c r="F217"/>
      <c r="G217" t="s">
        <v>254</v>
      </c>
      <c r="H217" t="s">
        <v>1104</v>
      </c>
      <c r="I217" s="159">
        <v>42997</v>
      </c>
      <c r="J217" t="s">
        <v>30</v>
      </c>
      <c r="K217"/>
      <c r="L217"/>
      <c r="M217" t="s">
        <v>190</v>
      </c>
      <c r="N217" t="s">
        <v>710</v>
      </c>
      <c r="O217"/>
      <c r="P217"/>
      <c r="Q217"/>
      <c r="R217"/>
      <c r="S217" s="159">
        <v>43026</v>
      </c>
      <c r="T217" s="161">
        <v>849</v>
      </c>
      <c r="U217" s="161" t="s">
        <v>38</v>
      </c>
      <c r="V217" s="161">
        <v>1018.8</v>
      </c>
      <c r="W217" s="161">
        <v>0</v>
      </c>
      <c r="X217" s="122" t="s">
        <v>35</v>
      </c>
      <c r="Y217"/>
      <c r="Z217" s="161">
        <v>1018.8</v>
      </c>
      <c r="AA217" t="s">
        <v>41</v>
      </c>
      <c r="AB217" s="161"/>
      <c r="AC217"/>
    </row>
    <row r="218" spans="1:29" ht="15.75" customHeight="1" x14ac:dyDescent="0.2">
      <c r="A218" s="159">
        <v>42995</v>
      </c>
      <c r="B218" s="159"/>
      <c r="C218" t="s">
        <v>1105</v>
      </c>
      <c r="D218" t="s">
        <v>384</v>
      </c>
      <c r="E218" t="s">
        <v>1106</v>
      </c>
      <c r="F218"/>
      <c r="G218" t="s">
        <v>246</v>
      </c>
      <c r="H218" t="s">
        <v>1107</v>
      </c>
      <c r="I218" s="159">
        <v>43021</v>
      </c>
      <c r="J218" t="s">
        <v>30</v>
      </c>
      <c r="K218" t="s">
        <v>30</v>
      </c>
      <c r="L218"/>
      <c r="M218" t="s">
        <v>186</v>
      </c>
      <c r="N218" t="s">
        <v>1108</v>
      </c>
      <c r="O218" t="s">
        <v>186</v>
      </c>
      <c r="P218" t="s">
        <v>1109</v>
      </c>
      <c r="Q218"/>
      <c r="R218"/>
      <c r="S218" s="159">
        <v>43026</v>
      </c>
      <c r="T218" s="161">
        <v>2231</v>
      </c>
      <c r="U218" s="161" t="s">
        <v>38</v>
      </c>
      <c r="V218" s="161">
        <v>2677.2</v>
      </c>
      <c r="W218" s="161">
        <v>0</v>
      </c>
      <c r="X218" s="122" t="s">
        <v>35</v>
      </c>
      <c r="Y218"/>
      <c r="Z218" s="161">
        <v>2677.2</v>
      </c>
      <c r="AA218" t="s">
        <v>41</v>
      </c>
      <c r="AB218" s="161"/>
      <c r="AC218"/>
    </row>
    <row r="219" spans="1:29" ht="15.75" customHeight="1" x14ac:dyDescent="0.2">
      <c r="A219" s="159">
        <v>42985</v>
      </c>
      <c r="B219" s="159"/>
      <c r="C219" t="s">
        <v>1110</v>
      </c>
      <c r="D219" t="s">
        <v>296</v>
      </c>
      <c r="E219" t="s">
        <v>1111</v>
      </c>
      <c r="F219"/>
      <c r="G219" t="s">
        <v>246</v>
      </c>
      <c r="H219" t="s">
        <v>1112</v>
      </c>
      <c r="I219" s="159">
        <v>43001</v>
      </c>
      <c r="J219" t="s">
        <v>30</v>
      </c>
      <c r="K219"/>
      <c r="L219"/>
      <c r="M219" t="s">
        <v>188</v>
      </c>
      <c r="N219" t="s">
        <v>1113</v>
      </c>
      <c r="O219"/>
      <c r="P219"/>
      <c r="Q219"/>
      <c r="R219"/>
      <c r="S219" s="159">
        <v>43012</v>
      </c>
      <c r="T219" s="161">
        <v>1614.71</v>
      </c>
      <c r="U219" s="161" t="s">
        <v>34</v>
      </c>
      <c r="V219" s="161">
        <v>1776.03</v>
      </c>
      <c r="W219" s="161">
        <v>0</v>
      </c>
      <c r="X219" s="122" t="s">
        <v>35</v>
      </c>
      <c r="Y219"/>
      <c r="Z219" s="161">
        <v>1776.03</v>
      </c>
      <c r="AA219" t="s">
        <v>41</v>
      </c>
      <c r="AB219" s="161"/>
      <c r="AC219"/>
    </row>
    <row r="220" spans="1:29" ht="15.75" customHeight="1" x14ac:dyDescent="0.2">
      <c r="A220" s="159">
        <v>42992</v>
      </c>
      <c r="B220" s="159"/>
      <c r="C220" t="s">
        <v>1114</v>
      </c>
      <c r="D220" t="s">
        <v>476</v>
      </c>
      <c r="E220" t="s">
        <v>477</v>
      </c>
      <c r="F220"/>
      <c r="G220" t="s">
        <v>246</v>
      </c>
      <c r="H220" t="s">
        <v>1115</v>
      </c>
      <c r="I220" s="159">
        <v>43032</v>
      </c>
      <c r="J220" t="s">
        <v>30</v>
      </c>
      <c r="K220"/>
      <c r="L220"/>
      <c r="M220" t="s">
        <v>190</v>
      </c>
      <c r="N220" t="s">
        <v>1116</v>
      </c>
      <c r="O220"/>
      <c r="P220"/>
      <c r="Q220"/>
      <c r="R220"/>
      <c r="S220" s="159">
        <v>43028</v>
      </c>
      <c r="T220" s="161">
        <v>2689</v>
      </c>
      <c r="U220" s="161" t="s">
        <v>261</v>
      </c>
      <c r="V220" s="161">
        <v>2488.4699999999998</v>
      </c>
      <c r="W220" s="161">
        <v>0</v>
      </c>
      <c r="X220" s="122" t="s">
        <v>35</v>
      </c>
      <c r="Y220"/>
      <c r="Z220" s="161">
        <v>2488.4699999999998</v>
      </c>
      <c r="AA220" t="s">
        <v>41</v>
      </c>
      <c r="AB220" s="161" t="s">
        <v>1666</v>
      </c>
      <c r="AC220"/>
    </row>
    <row r="221" spans="1:29" ht="15.75" customHeight="1" x14ac:dyDescent="0.2">
      <c r="A221" s="159">
        <v>42927</v>
      </c>
      <c r="B221" s="159"/>
      <c r="C221" t="s">
        <v>1117</v>
      </c>
      <c r="D221" t="s">
        <v>263</v>
      </c>
      <c r="E221" t="s">
        <v>1118</v>
      </c>
      <c r="F221"/>
      <c r="G221" t="s">
        <v>254</v>
      </c>
      <c r="H221" t="s">
        <v>1119</v>
      </c>
      <c r="I221" s="159">
        <v>43005</v>
      </c>
      <c r="J221" t="s">
        <v>30</v>
      </c>
      <c r="K221"/>
      <c r="L221"/>
      <c r="M221" t="s">
        <v>186</v>
      </c>
      <c r="N221" t="s">
        <v>1120</v>
      </c>
      <c r="O221"/>
      <c r="P221"/>
      <c r="Q221"/>
      <c r="R221"/>
      <c r="S221" s="159">
        <v>42996</v>
      </c>
      <c r="T221" s="161">
        <v>825</v>
      </c>
      <c r="U221" s="161" t="s">
        <v>38</v>
      </c>
      <c r="V221" s="161">
        <v>990</v>
      </c>
      <c r="W221" s="161">
        <v>0</v>
      </c>
      <c r="X221" s="122" t="s">
        <v>149</v>
      </c>
      <c r="Y221"/>
      <c r="Z221" s="161">
        <v>990</v>
      </c>
      <c r="AA221" t="s">
        <v>41</v>
      </c>
      <c r="AB221" s="161"/>
      <c r="AC221"/>
    </row>
    <row r="222" spans="1:29" ht="15.75" customHeight="1" x14ac:dyDescent="0.2">
      <c r="A222" s="159">
        <v>42905</v>
      </c>
      <c r="B222" s="159"/>
      <c r="C222" t="s">
        <v>1121</v>
      </c>
      <c r="D222" t="s">
        <v>538</v>
      </c>
      <c r="E222" t="s">
        <v>1122</v>
      </c>
      <c r="F222"/>
      <c r="G222" t="s">
        <v>246</v>
      </c>
      <c r="H222" t="s">
        <v>1123</v>
      </c>
      <c r="I222" s="159">
        <v>42996</v>
      </c>
      <c r="J222" t="s">
        <v>30</v>
      </c>
      <c r="K222" t="s">
        <v>30</v>
      </c>
      <c r="L222"/>
      <c r="M222" t="s">
        <v>190</v>
      </c>
      <c r="N222" t="s">
        <v>1124</v>
      </c>
      <c r="O222" t="s">
        <v>190</v>
      </c>
      <c r="P222" t="s">
        <v>1124</v>
      </c>
      <c r="Q222"/>
      <c r="R222"/>
      <c r="S222" s="159">
        <v>43014</v>
      </c>
      <c r="T222" s="161">
        <v>2000</v>
      </c>
      <c r="U222" s="161" t="s">
        <v>261</v>
      </c>
      <c r="V222" s="161">
        <v>1850.85</v>
      </c>
      <c r="W222" s="161">
        <v>0</v>
      </c>
      <c r="X222" s="122" t="s">
        <v>148</v>
      </c>
      <c r="Y222"/>
      <c r="Z222" s="161">
        <v>1850.85</v>
      </c>
      <c r="AA222" t="s">
        <v>41</v>
      </c>
      <c r="AB222" s="161" t="s">
        <v>1666</v>
      </c>
      <c r="AC222"/>
    </row>
    <row r="223" spans="1:29" ht="15.75" customHeight="1" x14ac:dyDescent="0.2">
      <c r="A223" s="159">
        <v>43088</v>
      </c>
      <c r="B223" s="159"/>
      <c r="C223" t="s">
        <v>1125</v>
      </c>
      <c r="D223" t="s">
        <v>296</v>
      </c>
      <c r="E223" t="s">
        <v>1126</v>
      </c>
      <c r="F223"/>
      <c r="G223" t="s">
        <v>246</v>
      </c>
      <c r="H223" t="s">
        <v>1127</v>
      </c>
      <c r="I223" s="159">
        <v>43096</v>
      </c>
      <c r="J223" t="s">
        <v>30</v>
      </c>
      <c r="K223" t="s">
        <v>30</v>
      </c>
      <c r="L223"/>
      <c r="M223" t="s">
        <v>32</v>
      </c>
      <c r="N223" t="s">
        <v>1128</v>
      </c>
      <c r="O223" t="s">
        <v>32</v>
      </c>
      <c r="P223" t="s">
        <v>828</v>
      </c>
      <c r="Q223"/>
      <c r="R223"/>
      <c r="S223" s="159">
        <v>43110</v>
      </c>
      <c r="T223" s="161">
        <v>3229.41</v>
      </c>
      <c r="U223" s="161" t="s">
        <v>34</v>
      </c>
      <c r="V223" s="161">
        <v>3417.97</v>
      </c>
      <c r="W223" s="161">
        <v>0</v>
      </c>
      <c r="X223" s="122" t="s">
        <v>35</v>
      </c>
      <c r="Y223"/>
      <c r="Z223" s="161">
        <v>3405.35</v>
      </c>
      <c r="AA223" t="s">
        <v>41</v>
      </c>
      <c r="AB223" s="161"/>
      <c r="AC223"/>
    </row>
    <row r="224" spans="1:29" ht="15.75" customHeight="1" x14ac:dyDescent="0.2">
      <c r="A224" s="159">
        <v>42989</v>
      </c>
      <c r="B224" s="159"/>
      <c r="C224" t="s">
        <v>1129</v>
      </c>
      <c r="D224" t="s">
        <v>476</v>
      </c>
      <c r="E224" t="s">
        <v>1130</v>
      </c>
      <c r="F224"/>
      <c r="G224" t="s">
        <v>254</v>
      </c>
      <c r="H224" t="s">
        <v>1131</v>
      </c>
      <c r="I224" s="159">
        <v>43025</v>
      </c>
      <c r="J224" t="s">
        <v>30</v>
      </c>
      <c r="K224" t="s">
        <v>30</v>
      </c>
      <c r="L224"/>
      <c r="M224" t="s">
        <v>190</v>
      </c>
      <c r="N224" t="s">
        <v>779</v>
      </c>
      <c r="O224" t="s">
        <v>190</v>
      </c>
      <c r="P224" t="s">
        <v>1132</v>
      </c>
      <c r="Q224"/>
      <c r="R224"/>
      <c r="S224" s="159">
        <v>43007</v>
      </c>
      <c r="T224" s="161">
        <v>1560</v>
      </c>
      <c r="U224" s="161" t="s">
        <v>261</v>
      </c>
      <c r="V224" s="161">
        <v>1443.66</v>
      </c>
      <c r="W224" s="161">
        <v>0</v>
      </c>
      <c r="X224" s="122" t="s">
        <v>35</v>
      </c>
      <c r="Y224"/>
      <c r="Z224" s="161">
        <v>1443.66</v>
      </c>
      <c r="AA224" t="s">
        <v>41</v>
      </c>
      <c r="AB224" s="161" t="s">
        <v>1666</v>
      </c>
      <c r="AC224"/>
    </row>
    <row r="225" spans="1:29" ht="15.75" customHeight="1" x14ac:dyDescent="0.2">
      <c r="A225" s="159">
        <v>43069</v>
      </c>
      <c r="B225" s="159"/>
      <c r="C225" t="s">
        <v>1133</v>
      </c>
      <c r="D225" t="s">
        <v>1134</v>
      </c>
      <c r="E225" t="s">
        <v>327</v>
      </c>
      <c r="F225"/>
      <c r="G225" t="s">
        <v>254</v>
      </c>
      <c r="H225" t="s">
        <v>1135</v>
      </c>
      <c r="I225" s="159">
        <v>43112</v>
      </c>
      <c r="J225" t="s">
        <v>30</v>
      </c>
      <c r="K225" t="s">
        <v>160</v>
      </c>
      <c r="L225"/>
      <c r="M225" t="s">
        <v>190</v>
      </c>
      <c r="N225" t="s">
        <v>497</v>
      </c>
      <c r="O225" t="s">
        <v>160</v>
      </c>
      <c r="P225" t="s">
        <v>1136</v>
      </c>
      <c r="Q225"/>
      <c r="R225"/>
      <c r="S225" s="159">
        <v>43104</v>
      </c>
      <c r="T225" s="161">
        <v>3150</v>
      </c>
      <c r="U225" s="161" t="s">
        <v>38</v>
      </c>
      <c r="V225" s="161">
        <v>3780</v>
      </c>
      <c r="W225" s="161">
        <v>0</v>
      </c>
      <c r="X225" s="122" t="s">
        <v>35</v>
      </c>
      <c r="Y225"/>
      <c r="Z225" s="161">
        <v>3780</v>
      </c>
      <c r="AA225" t="s">
        <v>41</v>
      </c>
      <c r="AB225" s="161"/>
      <c r="AC225"/>
    </row>
    <row r="226" spans="1:29" ht="15.75" customHeight="1" x14ac:dyDescent="0.2">
      <c r="A226" s="159">
        <v>42986</v>
      </c>
      <c r="B226" s="159"/>
      <c r="C226" t="s">
        <v>1137</v>
      </c>
      <c r="D226" t="s">
        <v>692</v>
      </c>
      <c r="E226" t="s">
        <v>477</v>
      </c>
      <c r="F226"/>
      <c r="G226" t="s">
        <v>254</v>
      </c>
      <c r="H226" t="s">
        <v>1138</v>
      </c>
      <c r="I226" s="159">
        <v>43031</v>
      </c>
      <c r="J226" t="s">
        <v>30</v>
      </c>
      <c r="K226" t="s">
        <v>30</v>
      </c>
      <c r="L226" t="s">
        <v>30</v>
      </c>
      <c r="M226" t="s">
        <v>190</v>
      </c>
      <c r="N226" t="s">
        <v>594</v>
      </c>
      <c r="O226" t="s">
        <v>190</v>
      </c>
      <c r="P226" t="s">
        <v>1139</v>
      </c>
      <c r="Q226" t="s">
        <v>190</v>
      </c>
      <c r="R226" t="s">
        <v>1140</v>
      </c>
      <c r="S226" s="159">
        <v>43014</v>
      </c>
      <c r="T226" s="161">
        <v>2689</v>
      </c>
      <c r="U226" s="161" t="s">
        <v>261</v>
      </c>
      <c r="V226" s="161">
        <v>2488.4699999999998</v>
      </c>
      <c r="W226" s="161">
        <v>0</v>
      </c>
      <c r="X226" s="122" t="s">
        <v>35</v>
      </c>
      <c r="Y226"/>
      <c r="Z226" s="161">
        <v>2488.4699999999998</v>
      </c>
      <c r="AA226" t="s">
        <v>41</v>
      </c>
      <c r="AB226"/>
      <c r="AC226"/>
    </row>
    <row r="227" spans="1:29" ht="15.75" customHeight="1" x14ac:dyDescent="0.2">
      <c r="A227" s="159">
        <v>42998</v>
      </c>
      <c r="B227" s="159"/>
      <c r="C227" t="s">
        <v>1141</v>
      </c>
      <c r="D227" t="s">
        <v>1142</v>
      </c>
      <c r="E227" t="s">
        <v>766</v>
      </c>
      <c r="F227"/>
      <c r="G227" t="s">
        <v>254</v>
      </c>
      <c r="H227" t="s">
        <v>1143</v>
      </c>
      <c r="I227" s="159">
        <v>43030</v>
      </c>
      <c r="J227" t="s">
        <v>30</v>
      </c>
      <c r="K227"/>
      <c r="L227"/>
      <c r="M227" t="s">
        <v>188</v>
      </c>
      <c r="N227" t="s">
        <v>474</v>
      </c>
      <c r="O227"/>
      <c r="P227"/>
      <c r="Q227"/>
      <c r="R227"/>
      <c r="S227" s="159">
        <v>43021</v>
      </c>
      <c r="T227" s="161">
        <v>1350</v>
      </c>
      <c r="U227" s="161" t="s">
        <v>38</v>
      </c>
      <c r="V227" s="161">
        <v>1620</v>
      </c>
      <c r="W227" s="161">
        <v>0</v>
      </c>
      <c r="X227" s="122" t="s">
        <v>35</v>
      </c>
      <c r="Y227"/>
      <c r="Z227" s="161">
        <v>1620</v>
      </c>
      <c r="AA227" t="s">
        <v>41</v>
      </c>
      <c r="AB227" s="161" t="s">
        <v>1666</v>
      </c>
      <c r="AC227"/>
    </row>
    <row r="228" spans="1:29" ht="15.75" customHeight="1" x14ac:dyDescent="0.2">
      <c r="A228" s="159">
        <v>42993</v>
      </c>
      <c r="B228" s="159"/>
      <c r="C228" t="s">
        <v>1144</v>
      </c>
      <c r="D228" t="s">
        <v>653</v>
      </c>
      <c r="E228" t="s">
        <v>520</v>
      </c>
      <c r="F228"/>
      <c r="G228" t="s">
        <v>246</v>
      </c>
      <c r="H228" t="s">
        <v>1145</v>
      </c>
      <c r="I228" s="159">
        <v>43031</v>
      </c>
      <c r="J228" t="s">
        <v>30</v>
      </c>
      <c r="K228" t="s">
        <v>30</v>
      </c>
      <c r="L228" t="s">
        <v>30</v>
      </c>
      <c r="M228" t="s">
        <v>190</v>
      </c>
      <c r="N228" t="s">
        <v>1146</v>
      </c>
      <c r="O228" t="s">
        <v>190</v>
      </c>
      <c r="P228" t="s">
        <v>1147</v>
      </c>
      <c r="Q228" t="s">
        <v>190</v>
      </c>
      <c r="R228" t="s">
        <v>867</v>
      </c>
      <c r="S228" s="159">
        <v>43014</v>
      </c>
      <c r="T228" s="161">
        <v>2288</v>
      </c>
      <c r="U228" s="161" t="s">
        <v>1148</v>
      </c>
      <c r="V228" s="161">
        <v>2117.37</v>
      </c>
      <c r="W228" s="161">
        <v>0</v>
      </c>
      <c r="X228" s="122" t="s">
        <v>35</v>
      </c>
      <c r="Y228"/>
      <c r="Z228" s="161">
        <v>2117.37</v>
      </c>
      <c r="AA228" t="s">
        <v>41</v>
      </c>
      <c r="AB228" s="161"/>
      <c r="AC228"/>
    </row>
    <row r="229" spans="1:29" ht="15.75" customHeight="1" x14ac:dyDescent="0.2">
      <c r="A229" s="159">
        <v>42948</v>
      </c>
      <c r="B229" s="159"/>
      <c r="C229" t="s">
        <v>1149</v>
      </c>
      <c r="D229" t="s">
        <v>1150</v>
      </c>
      <c r="E229" t="s">
        <v>253</v>
      </c>
      <c r="F229"/>
      <c r="G229" t="s">
        <v>254</v>
      </c>
      <c r="H229" t="s">
        <v>1151</v>
      </c>
      <c r="I229" s="159">
        <v>43010</v>
      </c>
      <c r="J229" t="s">
        <v>30</v>
      </c>
      <c r="K229"/>
      <c r="L229"/>
      <c r="M229" t="s">
        <v>190</v>
      </c>
      <c r="N229" t="s">
        <v>1152</v>
      </c>
      <c r="O229"/>
      <c r="P229"/>
      <c r="Q229"/>
      <c r="R229"/>
      <c r="S229" s="159">
        <v>43014</v>
      </c>
      <c r="T229" s="161">
        <v>1495</v>
      </c>
      <c r="U229" s="161" t="s">
        <v>261</v>
      </c>
      <c r="V229" s="161">
        <v>1383.51</v>
      </c>
      <c r="W229" s="161">
        <v>0</v>
      </c>
      <c r="X229" s="122" t="s">
        <v>35</v>
      </c>
      <c r="Y229"/>
      <c r="Z229" s="161">
        <v>1383.51</v>
      </c>
      <c r="AA229" t="s">
        <v>41</v>
      </c>
      <c r="AB229" s="161" t="s">
        <v>1666</v>
      </c>
      <c r="AC229"/>
    </row>
    <row r="230" spans="1:29" ht="15.75" customHeight="1" x14ac:dyDescent="0.2">
      <c r="A230" s="159">
        <v>43039</v>
      </c>
      <c r="B230" s="159"/>
      <c r="C230" t="s">
        <v>1153</v>
      </c>
      <c r="D230" t="s">
        <v>1154</v>
      </c>
      <c r="E230" t="s">
        <v>1155</v>
      </c>
      <c r="F230"/>
      <c r="G230" t="s">
        <v>254</v>
      </c>
      <c r="H230" t="s">
        <v>1156</v>
      </c>
      <c r="I230" s="159">
        <v>43042</v>
      </c>
      <c r="J230" t="s">
        <v>30</v>
      </c>
      <c r="K230"/>
      <c r="L230"/>
      <c r="M230" t="s">
        <v>190</v>
      </c>
      <c r="N230" t="s">
        <v>1157</v>
      </c>
      <c r="O230"/>
      <c r="P230"/>
      <c r="Q230"/>
      <c r="R230"/>
      <c r="S230" s="159">
        <v>43021</v>
      </c>
      <c r="T230" s="161">
        <v>799</v>
      </c>
      <c r="U230" s="161" t="s">
        <v>261</v>
      </c>
      <c r="V230" s="161">
        <v>739.41</v>
      </c>
      <c r="W230" s="161">
        <v>0</v>
      </c>
      <c r="X230" s="122" t="s">
        <v>35</v>
      </c>
      <c r="Y230"/>
      <c r="Z230" s="161">
        <v>739.42</v>
      </c>
      <c r="AA230" t="s">
        <v>41</v>
      </c>
      <c r="AB230" s="161" t="s">
        <v>1666</v>
      </c>
      <c r="AC230"/>
    </row>
    <row r="231" spans="1:29" ht="15.75" customHeight="1" x14ac:dyDescent="0.2">
      <c r="A231" s="159">
        <v>43000</v>
      </c>
      <c r="B231" s="159"/>
      <c r="C231" t="s">
        <v>1158</v>
      </c>
      <c r="D231" t="s">
        <v>653</v>
      </c>
      <c r="E231" t="s">
        <v>477</v>
      </c>
      <c r="F231"/>
      <c r="G231" t="s">
        <v>246</v>
      </c>
      <c r="H231" t="s">
        <v>1159</v>
      </c>
      <c r="I231" s="159">
        <v>43031</v>
      </c>
      <c r="J231" t="s">
        <v>30</v>
      </c>
      <c r="K231" t="s">
        <v>30</v>
      </c>
      <c r="L231" t="s">
        <v>160</v>
      </c>
      <c r="M231" t="s">
        <v>190</v>
      </c>
      <c r="N231" t="s">
        <v>593</v>
      </c>
      <c r="O231" t="s">
        <v>190</v>
      </c>
      <c r="P231" t="s">
        <v>1160</v>
      </c>
      <c r="Q231" t="s">
        <v>160</v>
      </c>
      <c r="R231">
        <v>688516</v>
      </c>
      <c r="S231" s="159">
        <v>43014</v>
      </c>
      <c r="T231" s="161">
        <v>2689</v>
      </c>
      <c r="U231" s="161" t="s">
        <v>261</v>
      </c>
      <c r="V231" s="161">
        <v>2488.4699999999998</v>
      </c>
      <c r="W231" s="161">
        <v>0</v>
      </c>
      <c r="X231" s="122" t="s">
        <v>35</v>
      </c>
      <c r="Y231"/>
      <c r="Z231" s="161">
        <v>2488.4699999999998</v>
      </c>
      <c r="AA231" t="s">
        <v>41</v>
      </c>
      <c r="AB231" s="161" t="s">
        <v>1666</v>
      </c>
      <c r="AC231"/>
    </row>
    <row r="232" spans="1:29" ht="15.75" customHeight="1" x14ac:dyDescent="0.2">
      <c r="A232" s="159">
        <v>42997</v>
      </c>
      <c r="B232" s="159"/>
      <c r="C232" t="s">
        <v>1161</v>
      </c>
      <c r="D232" t="s">
        <v>296</v>
      </c>
      <c r="E232" t="s">
        <v>1162</v>
      </c>
      <c r="F232"/>
      <c r="G232" t="s">
        <v>254</v>
      </c>
      <c r="H232" t="s">
        <v>1163</v>
      </c>
      <c r="I232" s="159">
        <v>43005</v>
      </c>
      <c r="J232" t="s">
        <v>30</v>
      </c>
      <c r="K232" t="s">
        <v>160</v>
      </c>
      <c r="L232"/>
      <c r="M232" t="s">
        <v>32</v>
      </c>
      <c r="N232" t="s">
        <v>1164</v>
      </c>
      <c r="O232" t="s">
        <v>160</v>
      </c>
      <c r="P232" t="s">
        <v>1165</v>
      </c>
      <c r="Q232"/>
      <c r="R232"/>
      <c r="S232" s="159">
        <v>43026</v>
      </c>
      <c r="T232" s="161">
        <v>2960.29</v>
      </c>
      <c r="U232" s="161" t="s">
        <v>34</v>
      </c>
      <c r="V232" s="161">
        <v>3256.05</v>
      </c>
      <c r="W232" s="161">
        <v>0</v>
      </c>
      <c r="X232" s="122" t="s">
        <v>35</v>
      </c>
      <c r="Y232"/>
      <c r="Z232" s="161">
        <v>3256.05</v>
      </c>
      <c r="AA232" t="s">
        <v>41</v>
      </c>
      <c r="AB232" s="161" t="s">
        <v>1166</v>
      </c>
      <c r="AC232" s="163"/>
    </row>
    <row r="233" spans="1:29" ht="15.75" customHeight="1" x14ac:dyDescent="0.2">
      <c r="A233" s="159">
        <v>42966</v>
      </c>
      <c r="B233" s="159"/>
      <c r="C233" s="163" t="s">
        <v>1167</v>
      </c>
      <c r="D233" t="s">
        <v>1168</v>
      </c>
      <c r="E233" t="s">
        <v>1169</v>
      </c>
      <c r="F233"/>
      <c r="G233" t="s">
        <v>246</v>
      </c>
      <c r="H233" t="s">
        <v>1170</v>
      </c>
      <c r="I233" s="159">
        <v>42971</v>
      </c>
      <c r="J233" t="s">
        <v>30</v>
      </c>
      <c r="K233"/>
      <c r="L233"/>
      <c r="M233" t="s">
        <v>190</v>
      </c>
      <c r="N233" t="s">
        <v>1171</v>
      </c>
      <c r="O233"/>
      <c r="P233"/>
      <c r="Q233"/>
      <c r="R233"/>
      <c r="S233" s="159">
        <v>43028</v>
      </c>
      <c r="T233" s="161">
        <v>880</v>
      </c>
      <c r="U233" s="161" t="s">
        <v>261</v>
      </c>
      <c r="V233" s="161">
        <v>789.53</v>
      </c>
      <c r="W233" s="162">
        <v>789.52</v>
      </c>
      <c r="X233" s="122" t="s">
        <v>35</v>
      </c>
      <c r="Y233"/>
      <c r="Z233" s="162">
        <v>789.52</v>
      </c>
      <c r="AA233" t="s">
        <v>268</v>
      </c>
      <c r="AB233" s="162" t="s">
        <v>1672</v>
      </c>
      <c r="AC233" s="163"/>
    </row>
    <row r="234" spans="1:29" ht="15.75" customHeight="1" x14ac:dyDescent="0.2">
      <c r="A234" s="159">
        <v>42966</v>
      </c>
      <c r="B234" s="159"/>
      <c r="C234" t="s">
        <v>1167</v>
      </c>
      <c r="D234" t="s">
        <v>1168</v>
      </c>
      <c r="E234" t="s">
        <v>1169</v>
      </c>
      <c r="F234"/>
      <c r="G234" t="s">
        <v>246</v>
      </c>
      <c r="H234" t="s">
        <v>1170</v>
      </c>
      <c r="I234" s="159">
        <v>42971</v>
      </c>
      <c r="J234" t="s">
        <v>30</v>
      </c>
      <c r="K234"/>
      <c r="L234"/>
      <c r="M234" t="s">
        <v>190</v>
      </c>
      <c r="N234" t="s">
        <v>1171</v>
      </c>
      <c r="O234"/>
      <c r="P234"/>
      <c r="Q234"/>
      <c r="R234"/>
      <c r="S234" s="159">
        <v>43028</v>
      </c>
      <c r="T234" s="161">
        <v>880</v>
      </c>
      <c r="U234" s="161" t="s">
        <v>261</v>
      </c>
      <c r="V234" s="161">
        <v>789.53</v>
      </c>
      <c r="W234" s="162">
        <v>0</v>
      </c>
      <c r="X234" s="122" t="s">
        <v>35</v>
      </c>
      <c r="Y234"/>
      <c r="Z234" s="162">
        <v>789.52</v>
      </c>
      <c r="AA234" t="s">
        <v>268</v>
      </c>
      <c r="AB234" s="162" t="s">
        <v>1674</v>
      </c>
      <c r="AC234" s="163"/>
    </row>
    <row r="235" spans="1:29" ht="15.75" customHeight="1" x14ac:dyDescent="0.2">
      <c r="A235" s="159">
        <v>43000</v>
      </c>
      <c r="B235" s="159"/>
      <c r="C235" s="163" t="s">
        <v>1172</v>
      </c>
      <c r="D235" t="s">
        <v>495</v>
      </c>
      <c r="E235" t="s">
        <v>436</v>
      </c>
      <c r="F235"/>
      <c r="G235" t="s">
        <v>254</v>
      </c>
      <c r="H235" t="s">
        <v>1173</v>
      </c>
      <c r="I235" s="159">
        <v>43018</v>
      </c>
      <c r="J235" t="s">
        <v>30</v>
      </c>
      <c r="K235" t="s">
        <v>160</v>
      </c>
      <c r="L235" t="s">
        <v>160</v>
      </c>
      <c r="M235" t="s">
        <v>190</v>
      </c>
      <c r="N235" t="s">
        <v>663</v>
      </c>
      <c r="O235" t="s">
        <v>160</v>
      </c>
      <c r="P235">
        <v>1619518</v>
      </c>
      <c r="Q235" t="s">
        <v>160</v>
      </c>
      <c r="R235">
        <v>298298</v>
      </c>
      <c r="S235" s="159">
        <v>43026</v>
      </c>
      <c r="T235" s="161">
        <v>1110</v>
      </c>
      <c r="U235" s="161" t="s">
        <v>38</v>
      </c>
      <c r="V235" s="161">
        <v>1332</v>
      </c>
      <c r="W235" s="161">
        <v>0</v>
      </c>
      <c r="X235" s="122" t="s">
        <v>35</v>
      </c>
      <c r="Y235"/>
      <c r="Z235" s="161">
        <v>1332</v>
      </c>
      <c r="AA235" t="s">
        <v>41</v>
      </c>
      <c r="AB235" s="163"/>
      <c r="AC235"/>
    </row>
    <row r="236" spans="1:29" ht="15.75" customHeight="1" x14ac:dyDescent="0.2">
      <c r="A236" s="159">
        <v>43087</v>
      </c>
      <c r="B236" s="159"/>
      <c r="C236" t="s">
        <v>1174</v>
      </c>
      <c r="D236" t="s">
        <v>1175</v>
      </c>
      <c r="E236" t="s">
        <v>1175</v>
      </c>
      <c r="F236"/>
      <c r="G236" t="s">
        <v>254</v>
      </c>
      <c r="H236" t="s">
        <v>1176</v>
      </c>
      <c r="I236" s="159">
        <v>43146</v>
      </c>
      <c r="J236" t="s">
        <v>30</v>
      </c>
      <c r="K236"/>
      <c r="L236"/>
      <c r="M236" t="s">
        <v>188</v>
      </c>
      <c r="N236" t="s">
        <v>848</v>
      </c>
      <c r="O236"/>
      <c r="P236"/>
      <c r="Q236"/>
      <c r="R236"/>
      <c r="S236" s="159">
        <v>43112</v>
      </c>
      <c r="T236" s="161">
        <v>3000</v>
      </c>
      <c r="U236" s="161" t="s">
        <v>38</v>
      </c>
      <c r="V236" s="161">
        <v>3600</v>
      </c>
      <c r="W236" s="161">
        <v>0</v>
      </c>
      <c r="X236" s="122" t="s">
        <v>35</v>
      </c>
      <c r="Y236"/>
      <c r="Z236" s="161">
        <v>3600</v>
      </c>
      <c r="AA236" t="s">
        <v>41</v>
      </c>
      <c r="AB236" s="162" t="s">
        <v>1666</v>
      </c>
      <c r="AC236"/>
    </row>
    <row r="237" spans="1:29" ht="15.75" customHeight="1" x14ac:dyDescent="0.2">
      <c r="A237" s="159">
        <v>42663</v>
      </c>
      <c r="B237" s="159"/>
      <c r="C237" t="s">
        <v>1177</v>
      </c>
      <c r="D237" t="s">
        <v>287</v>
      </c>
      <c r="E237" t="s">
        <v>1178</v>
      </c>
      <c r="F237"/>
      <c r="G237" t="s">
        <v>246</v>
      </c>
      <c r="H237" t="s">
        <v>1179</v>
      </c>
      <c r="I237" s="159">
        <v>42706</v>
      </c>
      <c r="J237" t="s">
        <v>30</v>
      </c>
      <c r="K237"/>
      <c r="L237"/>
      <c r="M237" t="s">
        <v>190</v>
      </c>
      <c r="N237" t="s">
        <v>1180</v>
      </c>
      <c r="O237"/>
      <c r="P237"/>
      <c r="Q237"/>
      <c r="R237"/>
      <c r="S237" s="159">
        <v>43042</v>
      </c>
      <c r="T237" s="161">
        <v>400</v>
      </c>
      <c r="U237" s="161" t="s">
        <v>261</v>
      </c>
      <c r="V237" s="161">
        <v>361.9</v>
      </c>
      <c r="W237" s="161">
        <v>0</v>
      </c>
      <c r="X237" s="122" t="s">
        <v>35</v>
      </c>
      <c r="Y237"/>
      <c r="Z237" s="161">
        <v>361.9</v>
      </c>
      <c r="AA237" t="s">
        <v>41</v>
      </c>
      <c r="AB237" s="161" t="s">
        <v>1666</v>
      </c>
      <c r="AC237" s="163"/>
    </row>
    <row r="238" spans="1:29" ht="15.75" customHeight="1" x14ac:dyDescent="0.2">
      <c r="A238" s="159">
        <v>42991</v>
      </c>
      <c r="B238" s="159"/>
      <c r="C238" t="s">
        <v>1181</v>
      </c>
      <c r="D238" t="s">
        <v>384</v>
      </c>
      <c r="E238" t="s">
        <v>458</v>
      </c>
      <c r="F238"/>
      <c r="G238" t="s">
        <v>246</v>
      </c>
      <c r="H238" t="s">
        <v>1182</v>
      </c>
      <c r="I238" s="159">
        <v>43006</v>
      </c>
      <c r="J238" t="s">
        <v>30</v>
      </c>
      <c r="K238"/>
      <c r="L238"/>
      <c r="M238" t="s">
        <v>192</v>
      </c>
      <c r="N238" t="s">
        <v>541</v>
      </c>
      <c r="O238"/>
      <c r="P238"/>
      <c r="Q238"/>
      <c r="R238"/>
      <c r="S238" s="159">
        <v>43145</v>
      </c>
      <c r="T238" s="161">
        <v>1420</v>
      </c>
      <c r="U238" s="161" t="s">
        <v>38</v>
      </c>
      <c r="V238" s="161">
        <v>1704</v>
      </c>
      <c r="W238" s="161">
        <v>240</v>
      </c>
      <c r="X238" s="122" t="s">
        <v>35</v>
      </c>
      <c r="Y238"/>
      <c r="Z238" s="161">
        <v>1704</v>
      </c>
      <c r="AA238" t="s">
        <v>41</v>
      </c>
      <c r="AB238"/>
      <c r="AC238"/>
    </row>
    <row r="239" spans="1:29" ht="15.75" customHeight="1" x14ac:dyDescent="0.2">
      <c r="A239" s="159">
        <v>42991</v>
      </c>
      <c r="B239" s="159"/>
      <c r="C239" t="s">
        <v>1181</v>
      </c>
      <c r="D239" t="s">
        <v>384</v>
      </c>
      <c r="E239" t="s">
        <v>458</v>
      </c>
      <c r="F239"/>
      <c r="G239" t="s">
        <v>246</v>
      </c>
      <c r="H239" t="s">
        <v>1182</v>
      </c>
      <c r="I239" s="159">
        <v>43006</v>
      </c>
      <c r="J239" t="s">
        <v>30</v>
      </c>
      <c r="K239"/>
      <c r="L239"/>
      <c r="M239" t="s">
        <v>192</v>
      </c>
      <c r="N239" t="s">
        <v>541</v>
      </c>
      <c r="O239"/>
      <c r="P239"/>
      <c r="Q239"/>
      <c r="R239"/>
      <c r="S239" s="159">
        <v>43117</v>
      </c>
      <c r="T239" s="161">
        <v>200</v>
      </c>
      <c r="U239" s="161" t="s">
        <v>38</v>
      </c>
      <c r="V239" s="161">
        <v>240</v>
      </c>
      <c r="W239" s="161">
        <v>0</v>
      </c>
      <c r="X239" s="122" t="s">
        <v>35</v>
      </c>
      <c r="Y239"/>
      <c r="Z239" s="161">
        <v>240</v>
      </c>
      <c r="AA239" t="s">
        <v>41</v>
      </c>
      <c r="AB239" s="161"/>
      <c r="AC239"/>
    </row>
    <row r="240" spans="1:29" ht="15.75" customHeight="1" x14ac:dyDescent="0.2">
      <c r="A240" s="159">
        <v>43012</v>
      </c>
      <c r="B240"/>
      <c r="C240" t="s">
        <v>1183</v>
      </c>
      <c r="D240" t="s">
        <v>404</v>
      </c>
      <c r="E240" t="s">
        <v>1184</v>
      </c>
      <c r="F240"/>
      <c r="G240" t="s">
        <v>246</v>
      </c>
      <c r="H240" s="163" t="s">
        <v>1185</v>
      </c>
      <c r="I240" s="159">
        <v>43110</v>
      </c>
      <c r="J240" t="s">
        <v>30</v>
      </c>
      <c r="K240"/>
      <c r="L240"/>
      <c r="M240" t="s">
        <v>190</v>
      </c>
      <c r="N240" t="s">
        <v>848</v>
      </c>
      <c r="O240"/>
      <c r="P240"/>
      <c r="Q240"/>
      <c r="R240"/>
      <c r="S240" s="159">
        <v>43105</v>
      </c>
      <c r="T240" s="161">
        <v>1780</v>
      </c>
      <c r="U240" s="161" t="s">
        <v>38</v>
      </c>
      <c r="V240" s="161">
        <v>2136</v>
      </c>
      <c r="W240" s="161">
        <v>0</v>
      </c>
      <c r="X240" s="122" t="s">
        <v>35</v>
      </c>
      <c r="Y240"/>
      <c r="Z240" s="161">
        <v>2136</v>
      </c>
      <c r="AA240" t="s">
        <v>41</v>
      </c>
      <c r="AB240" s="162" t="s">
        <v>1666</v>
      </c>
      <c r="AC240"/>
    </row>
    <row r="241" spans="1:29" ht="15.75" customHeight="1" x14ac:dyDescent="0.2">
      <c r="A241" s="159">
        <v>43010</v>
      </c>
      <c r="B241" s="159"/>
      <c r="C241" t="s">
        <v>1186</v>
      </c>
      <c r="D241" t="s">
        <v>263</v>
      </c>
      <c r="E241" t="s">
        <v>1187</v>
      </c>
      <c r="F241"/>
      <c r="G241" t="s">
        <v>246</v>
      </c>
      <c r="H241" t="s">
        <v>1188</v>
      </c>
      <c r="I241" s="159">
        <v>43038</v>
      </c>
      <c r="J241" t="s">
        <v>30</v>
      </c>
      <c r="K241"/>
      <c r="L241"/>
      <c r="M241" t="s">
        <v>186</v>
      </c>
      <c r="N241" t="s">
        <v>1189</v>
      </c>
      <c r="O241"/>
      <c r="P241"/>
      <c r="Q241"/>
      <c r="R241"/>
      <c r="S241" s="159">
        <v>43017</v>
      </c>
      <c r="T241" s="161">
        <v>1500</v>
      </c>
      <c r="U241" s="161" t="s">
        <v>38</v>
      </c>
      <c r="V241" s="161">
        <v>1800</v>
      </c>
      <c r="W241" s="161">
        <v>0</v>
      </c>
      <c r="X241" s="122" t="s">
        <v>149</v>
      </c>
      <c r="Y241"/>
      <c r="Z241" s="161">
        <v>1800</v>
      </c>
      <c r="AA241" t="s">
        <v>41</v>
      </c>
      <c r="AB241" s="161"/>
      <c r="AC241"/>
    </row>
    <row r="242" spans="1:29" ht="15.75" customHeight="1" x14ac:dyDescent="0.2">
      <c r="A242" s="159">
        <v>43008</v>
      </c>
      <c r="B242" s="159"/>
      <c r="C242" t="s">
        <v>1190</v>
      </c>
      <c r="D242" t="s">
        <v>296</v>
      </c>
      <c r="E242" t="s">
        <v>1191</v>
      </c>
      <c r="F242"/>
      <c r="G242" t="s">
        <v>246</v>
      </c>
      <c r="H242" t="s">
        <v>1192</v>
      </c>
      <c r="I242" s="159">
        <v>43011</v>
      </c>
      <c r="J242" t="s">
        <v>30</v>
      </c>
      <c r="K242"/>
      <c r="L242"/>
      <c r="M242" t="s">
        <v>186</v>
      </c>
      <c r="N242" t="s">
        <v>280</v>
      </c>
      <c r="O242"/>
      <c r="P242"/>
      <c r="Q242"/>
      <c r="R242"/>
      <c r="S242" s="159">
        <v>43033</v>
      </c>
      <c r="T242" s="161">
        <v>2242.65</v>
      </c>
      <c r="U242" s="161" t="s">
        <v>34</v>
      </c>
      <c r="V242" s="161">
        <v>2362.5500000000002</v>
      </c>
      <c r="W242" s="161">
        <v>0</v>
      </c>
      <c r="X242" s="122" t="s">
        <v>35</v>
      </c>
      <c r="Y242"/>
      <c r="Z242" s="161">
        <v>2362.5500000000002</v>
      </c>
      <c r="AA242" t="s">
        <v>41</v>
      </c>
      <c r="AB242" s="161"/>
      <c r="AC242"/>
    </row>
    <row r="243" spans="1:29" ht="15.75" customHeight="1" x14ac:dyDescent="0.2">
      <c r="A243" s="159">
        <v>43015</v>
      </c>
      <c r="B243" s="159"/>
      <c r="C243" t="s">
        <v>1193</v>
      </c>
      <c r="D243" t="s">
        <v>296</v>
      </c>
      <c r="E243" t="s">
        <v>472</v>
      </c>
      <c r="F243"/>
      <c r="G243" t="s">
        <v>254</v>
      </c>
      <c r="H243" t="s">
        <v>1194</v>
      </c>
      <c r="I243" s="159">
        <v>43016</v>
      </c>
      <c r="J243" t="s">
        <v>30</v>
      </c>
      <c r="K243"/>
      <c r="L243"/>
      <c r="M243" t="s">
        <v>188</v>
      </c>
      <c r="N243" t="s">
        <v>303</v>
      </c>
      <c r="O243"/>
      <c r="P243" t="s">
        <v>474</v>
      </c>
      <c r="Q243"/>
      <c r="R243" t="s">
        <v>1195</v>
      </c>
      <c r="S243" s="159">
        <v>43033</v>
      </c>
      <c r="T243" s="161">
        <v>1036.0999999999999</v>
      </c>
      <c r="U243" s="161" t="s">
        <v>34</v>
      </c>
      <c r="V243" s="161">
        <v>1091.49</v>
      </c>
      <c r="W243" s="161">
        <v>0</v>
      </c>
      <c r="X243" s="122" t="s">
        <v>35</v>
      </c>
      <c r="Y243"/>
      <c r="Z243" s="161">
        <v>1091.49</v>
      </c>
      <c r="AA243" t="s">
        <v>41</v>
      </c>
      <c r="AB243" s="161"/>
      <c r="AC243"/>
    </row>
    <row r="244" spans="1:29" ht="15.75" customHeight="1" x14ac:dyDescent="0.2">
      <c r="A244" s="159">
        <v>43015</v>
      </c>
      <c r="B244" s="159"/>
      <c r="C244" t="s">
        <v>1196</v>
      </c>
      <c r="D244" t="s">
        <v>296</v>
      </c>
      <c r="E244" t="s">
        <v>1197</v>
      </c>
      <c r="F244"/>
      <c r="G244" t="s">
        <v>246</v>
      </c>
      <c r="H244" t="s">
        <v>1198</v>
      </c>
      <c r="I244" s="159">
        <v>43017</v>
      </c>
      <c r="J244" t="s">
        <v>30</v>
      </c>
      <c r="K244"/>
      <c r="L244"/>
      <c r="M244" t="s">
        <v>190</v>
      </c>
      <c r="N244" t="s">
        <v>1199</v>
      </c>
      <c r="O244"/>
      <c r="P244"/>
      <c r="Q244"/>
      <c r="R244"/>
      <c r="S244" s="159">
        <v>43033</v>
      </c>
      <c r="T244" s="161">
        <v>2736.03</v>
      </c>
      <c r="U244" s="161" t="s">
        <v>34</v>
      </c>
      <c r="V244" s="161">
        <v>2882.3</v>
      </c>
      <c r="W244" s="161">
        <v>0</v>
      </c>
      <c r="X244" s="122" t="s">
        <v>35</v>
      </c>
      <c r="Y244"/>
      <c r="Z244" s="161">
        <v>2882.3</v>
      </c>
      <c r="AA244" t="s">
        <v>41</v>
      </c>
      <c r="AB244" s="161"/>
      <c r="AC244"/>
    </row>
    <row r="245" spans="1:29" ht="15.75" customHeight="1" x14ac:dyDescent="0.2">
      <c r="A245" s="159">
        <v>43010</v>
      </c>
      <c r="B245" s="159"/>
      <c r="C245" t="s">
        <v>1200</v>
      </c>
      <c r="D245" t="s">
        <v>263</v>
      </c>
      <c r="E245" t="s">
        <v>1201</v>
      </c>
      <c r="F245"/>
      <c r="G245" t="s">
        <v>246</v>
      </c>
      <c r="H245" t="s">
        <v>1202</v>
      </c>
      <c r="I245" s="159">
        <v>43036</v>
      </c>
      <c r="J245" t="s">
        <v>30</v>
      </c>
      <c r="K245" t="s">
        <v>30</v>
      </c>
      <c r="L245"/>
      <c r="M245" t="s">
        <v>32</v>
      </c>
      <c r="N245" t="s">
        <v>1203</v>
      </c>
      <c r="O245" t="s">
        <v>32</v>
      </c>
      <c r="P245" t="s">
        <v>1204</v>
      </c>
      <c r="Q245"/>
      <c r="R245"/>
      <c r="S245" s="159">
        <v>43020</v>
      </c>
      <c r="T245" s="161">
        <v>1875</v>
      </c>
      <c r="U245" s="161" t="s">
        <v>38</v>
      </c>
      <c r="V245" s="161">
        <v>2250</v>
      </c>
      <c r="W245" s="161">
        <v>0</v>
      </c>
      <c r="X245" s="122" t="s">
        <v>152</v>
      </c>
      <c r="Y245"/>
      <c r="Z245" s="161">
        <v>2250</v>
      </c>
      <c r="AA245" t="s">
        <v>41</v>
      </c>
      <c r="AB245" s="161"/>
      <c r="AC245"/>
    </row>
    <row r="246" spans="1:29" ht="15.75" customHeight="1" x14ac:dyDescent="0.2">
      <c r="A246" s="159">
        <v>43017</v>
      </c>
      <c r="B246" s="159"/>
      <c r="C246" t="s">
        <v>1205</v>
      </c>
      <c r="D246" t="s">
        <v>296</v>
      </c>
      <c r="E246" t="s">
        <v>912</v>
      </c>
      <c r="F246"/>
      <c r="G246" t="s">
        <v>246</v>
      </c>
      <c r="H246" t="s">
        <v>1206</v>
      </c>
      <c r="I246" s="159">
        <v>43045</v>
      </c>
      <c r="J246" t="s">
        <v>30</v>
      </c>
      <c r="K246" t="s">
        <v>160</v>
      </c>
      <c r="L246"/>
      <c r="M246" t="s">
        <v>32</v>
      </c>
      <c r="N246" t="s">
        <v>914</v>
      </c>
      <c r="O246" t="s">
        <v>160</v>
      </c>
      <c r="P246"/>
      <c r="Q246"/>
      <c r="R246"/>
      <c r="S246" s="159">
        <v>43110</v>
      </c>
      <c r="T246" s="161">
        <v>2063.2399999999998</v>
      </c>
      <c r="U246" s="161" t="s">
        <v>34</v>
      </c>
      <c r="V246" s="161">
        <v>2175.65</v>
      </c>
      <c r="W246" s="161">
        <v>0</v>
      </c>
      <c r="X246" s="122" t="s">
        <v>35</v>
      </c>
      <c r="Y246"/>
      <c r="Z246" s="161">
        <v>2175.65</v>
      </c>
      <c r="AA246" t="s">
        <v>41</v>
      </c>
      <c r="AB246" s="161"/>
      <c r="AC246"/>
    </row>
    <row r="247" spans="1:29" ht="15.75" customHeight="1" x14ac:dyDescent="0.2">
      <c r="A247" s="159">
        <v>42947</v>
      </c>
      <c r="B247" s="159"/>
      <c r="C247" s="163" t="s">
        <v>1207</v>
      </c>
      <c r="D247" t="s">
        <v>1208</v>
      </c>
      <c r="E247" t="s">
        <v>1209</v>
      </c>
      <c r="F247"/>
      <c r="G247" t="s">
        <v>246</v>
      </c>
      <c r="H247" t="s">
        <v>1210</v>
      </c>
      <c r="I247" s="159">
        <v>43028</v>
      </c>
      <c r="J247" t="s">
        <v>30</v>
      </c>
      <c r="K247" t="s">
        <v>30</v>
      </c>
      <c r="L247" t="s">
        <v>160</v>
      </c>
      <c r="M247" t="s">
        <v>192</v>
      </c>
      <c r="N247" t="s">
        <v>1211</v>
      </c>
      <c r="O247" t="s">
        <v>192</v>
      </c>
      <c r="P247" t="s">
        <v>1212</v>
      </c>
      <c r="Q247" t="s">
        <v>160</v>
      </c>
      <c r="R247">
        <v>262948</v>
      </c>
      <c r="S247" s="159">
        <v>43124</v>
      </c>
      <c r="T247" s="161">
        <v>600</v>
      </c>
      <c r="U247" s="161" t="s">
        <v>261</v>
      </c>
      <c r="V247" s="161">
        <v>548.39</v>
      </c>
      <c r="W247" s="161">
        <v>548.39</v>
      </c>
      <c r="X247" s="122" t="s">
        <v>35</v>
      </c>
      <c r="Y247"/>
      <c r="Z247" s="161">
        <v>548.39</v>
      </c>
      <c r="AA247" t="s">
        <v>268</v>
      </c>
      <c r="AB247" s="163" t="s">
        <v>1675</v>
      </c>
      <c r="AC247"/>
    </row>
    <row r="248" spans="1:29" ht="15.75" customHeight="1" x14ac:dyDescent="0.2">
      <c r="A248" s="159">
        <v>42947</v>
      </c>
      <c r="B248" s="159"/>
      <c r="C248" t="s">
        <v>1207</v>
      </c>
      <c r="D248" t="s">
        <v>1208</v>
      </c>
      <c r="E248" t="s">
        <v>1209</v>
      </c>
      <c r="F248"/>
      <c r="G248" t="s">
        <v>246</v>
      </c>
      <c r="H248" t="s">
        <v>1210</v>
      </c>
      <c r="I248" s="159">
        <v>43028</v>
      </c>
      <c r="J248" t="s">
        <v>30</v>
      </c>
      <c r="K248" t="s">
        <v>30</v>
      </c>
      <c r="L248" t="s">
        <v>160</v>
      </c>
      <c r="M248" t="s">
        <v>192</v>
      </c>
      <c r="N248" t="s">
        <v>1211</v>
      </c>
      <c r="O248" t="s">
        <v>192</v>
      </c>
      <c r="P248" t="s">
        <v>1212</v>
      </c>
      <c r="Q248"/>
      <c r="R248"/>
      <c r="S248" s="159">
        <v>43124</v>
      </c>
      <c r="T248" s="161">
        <v>1275</v>
      </c>
      <c r="U248" s="161" t="s">
        <v>261</v>
      </c>
      <c r="V248" s="161">
        <v>1170.68</v>
      </c>
      <c r="W248" s="161">
        <v>1170.68</v>
      </c>
      <c r="X248" s="122" t="s">
        <v>35</v>
      </c>
      <c r="Y248"/>
      <c r="Z248" s="161">
        <v>1170</v>
      </c>
      <c r="AA248" t="s">
        <v>268</v>
      </c>
      <c r="AB248" s="163" t="s">
        <v>1676</v>
      </c>
      <c r="AC248"/>
    </row>
    <row r="249" spans="1:29" ht="15.75" customHeight="1" x14ac:dyDescent="0.2">
      <c r="A249" s="159">
        <v>43014</v>
      </c>
      <c r="B249" s="159"/>
      <c r="C249" t="s">
        <v>1213</v>
      </c>
      <c r="D249" t="s">
        <v>296</v>
      </c>
      <c r="E249" t="s">
        <v>816</v>
      </c>
      <c r="F249"/>
      <c r="G249" t="s">
        <v>246</v>
      </c>
      <c r="H249" t="s">
        <v>1214</v>
      </c>
      <c r="I249" s="159">
        <v>43044</v>
      </c>
      <c r="J249" t="s">
        <v>30</v>
      </c>
      <c r="K249" t="s">
        <v>30</v>
      </c>
      <c r="L249" t="s">
        <v>30</v>
      </c>
      <c r="M249" t="s">
        <v>32</v>
      </c>
      <c r="N249" t="s">
        <v>1215</v>
      </c>
      <c r="O249" t="s">
        <v>32</v>
      </c>
      <c r="P249" t="s">
        <v>1216</v>
      </c>
      <c r="Q249" t="s">
        <v>32</v>
      </c>
      <c r="R249" t="s">
        <v>1217</v>
      </c>
      <c r="S249" s="159">
        <v>43033</v>
      </c>
      <c r="T249" s="161">
        <v>2511.77</v>
      </c>
      <c r="U249" s="161" t="s">
        <v>34</v>
      </c>
      <c r="V249" s="161">
        <v>2646.05</v>
      </c>
      <c r="W249" s="161">
        <v>0</v>
      </c>
      <c r="X249" s="122" t="s">
        <v>35</v>
      </c>
      <c r="Y249"/>
      <c r="Z249" s="161">
        <v>2646.05</v>
      </c>
      <c r="AA249" t="s">
        <v>41</v>
      </c>
      <c r="AB249" s="161"/>
      <c r="AC249"/>
    </row>
    <row r="250" spans="1:29" ht="15.75" customHeight="1" x14ac:dyDescent="0.2">
      <c r="A250" s="159">
        <v>43017</v>
      </c>
      <c r="B250" s="159"/>
      <c r="C250" t="s">
        <v>1218</v>
      </c>
      <c r="D250" t="s">
        <v>596</v>
      </c>
      <c r="E250" t="s">
        <v>1219</v>
      </c>
      <c r="F250"/>
      <c r="G250" t="s">
        <v>254</v>
      </c>
      <c r="H250" t="s">
        <v>1220</v>
      </c>
      <c r="I250" s="159">
        <v>43040</v>
      </c>
      <c r="J250" t="s">
        <v>30</v>
      </c>
      <c r="K250" t="s">
        <v>30</v>
      </c>
      <c r="L250"/>
      <c r="M250" t="s">
        <v>190</v>
      </c>
      <c r="N250" t="s">
        <v>686</v>
      </c>
      <c r="O250" t="s">
        <v>190</v>
      </c>
      <c r="P250" t="s">
        <v>1221</v>
      </c>
      <c r="Q250"/>
      <c r="R250"/>
      <c r="S250" s="159">
        <v>43028</v>
      </c>
      <c r="T250" s="161">
        <v>1615</v>
      </c>
      <c r="U250" s="161" t="s">
        <v>261</v>
      </c>
      <c r="V250" s="161">
        <v>1448.88</v>
      </c>
      <c r="W250" s="161">
        <v>0</v>
      </c>
      <c r="X250" s="122" t="s">
        <v>35</v>
      </c>
      <c r="Y250"/>
      <c r="Z250" s="161">
        <v>1448.97</v>
      </c>
      <c r="AA250" t="s">
        <v>41</v>
      </c>
      <c r="AB250" s="161" t="s">
        <v>1666</v>
      </c>
      <c r="AC250"/>
    </row>
    <row r="251" spans="1:29" ht="15.75" customHeight="1" x14ac:dyDescent="0.2">
      <c r="A251" s="159">
        <v>43003</v>
      </c>
      <c r="B251" s="159"/>
      <c r="C251" t="s">
        <v>1222</v>
      </c>
      <c r="D251" t="s">
        <v>263</v>
      </c>
      <c r="E251" t="s">
        <v>1223</v>
      </c>
      <c r="F251"/>
      <c r="G251" t="s">
        <v>246</v>
      </c>
      <c r="H251" t="s">
        <v>1224</v>
      </c>
      <c r="I251" s="159">
        <v>43053</v>
      </c>
      <c r="J251" t="s">
        <v>30</v>
      </c>
      <c r="K251" t="s">
        <v>30</v>
      </c>
      <c r="L251"/>
      <c r="M251" t="s">
        <v>32</v>
      </c>
      <c r="N251" t="s">
        <v>1225</v>
      </c>
      <c r="O251" t="s">
        <v>32</v>
      </c>
      <c r="P251" t="s">
        <v>1204</v>
      </c>
      <c r="Q251"/>
      <c r="R251"/>
      <c r="S251" s="159">
        <v>43021</v>
      </c>
      <c r="T251" s="161">
        <v>1875</v>
      </c>
      <c r="U251" s="161" t="s">
        <v>38</v>
      </c>
      <c r="V251" s="161">
        <v>2250</v>
      </c>
      <c r="W251" s="161">
        <v>0</v>
      </c>
      <c r="X251" s="122" t="s">
        <v>149</v>
      </c>
      <c r="Y251"/>
      <c r="Z251" s="161">
        <v>2250</v>
      </c>
      <c r="AA251" t="s">
        <v>41</v>
      </c>
      <c r="AB251" s="161"/>
      <c r="AC251"/>
    </row>
    <row r="252" spans="1:29" ht="15.75" customHeight="1" x14ac:dyDescent="0.2">
      <c r="A252" s="159">
        <v>43072</v>
      </c>
      <c r="B252" s="159"/>
      <c r="C252" t="s">
        <v>1226</v>
      </c>
      <c r="D252" t="s">
        <v>476</v>
      </c>
      <c r="E252" t="s">
        <v>477</v>
      </c>
      <c r="F252"/>
      <c r="G252" t="s">
        <v>254</v>
      </c>
      <c r="H252" t="s">
        <v>1227</v>
      </c>
      <c r="I252" s="159">
        <v>43091</v>
      </c>
      <c r="J252" t="s">
        <v>30</v>
      </c>
      <c r="K252"/>
      <c r="L252"/>
      <c r="M252" t="s">
        <v>190</v>
      </c>
      <c r="N252" t="s">
        <v>1228</v>
      </c>
      <c r="O252"/>
      <c r="P252"/>
      <c r="Q252"/>
      <c r="R252"/>
      <c r="S252" s="159">
        <v>43105</v>
      </c>
      <c r="T252" s="161">
        <v>1939</v>
      </c>
      <c r="U252" s="161" t="s">
        <v>261</v>
      </c>
      <c r="V252" s="161">
        <v>1742.26</v>
      </c>
      <c r="W252" s="161">
        <v>0</v>
      </c>
      <c r="X252" s="122" t="s">
        <v>35</v>
      </c>
      <c r="Y252"/>
      <c r="Z252" s="161">
        <v>1742.26</v>
      </c>
      <c r="AA252" t="s">
        <v>518</v>
      </c>
      <c r="AB252" s="161" t="s">
        <v>1688</v>
      </c>
      <c r="AC252"/>
    </row>
    <row r="253" spans="1:29" ht="15.75" customHeight="1" x14ac:dyDescent="0.2">
      <c r="A253" s="159">
        <v>43042</v>
      </c>
      <c r="B253" s="159"/>
      <c r="C253" t="s">
        <v>1229</v>
      </c>
      <c r="D253" t="s">
        <v>653</v>
      </c>
      <c r="E253" t="s">
        <v>477</v>
      </c>
      <c r="F253"/>
      <c r="G253" t="s">
        <v>254</v>
      </c>
      <c r="H253" t="s">
        <v>1230</v>
      </c>
      <c r="I253" s="159">
        <v>43053</v>
      </c>
      <c r="J253" t="s">
        <v>30</v>
      </c>
      <c r="K253"/>
      <c r="L253"/>
      <c r="M253" t="s">
        <v>190</v>
      </c>
      <c r="N253" t="s">
        <v>779</v>
      </c>
      <c r="O253"/>
      <c r="P253"/>
      <c r="Q253"/>
      <c r="R253" s="170"/>
      <c r="S253" s="159">
        <v>43063</v>
      </c>
      <c r="T253" s="161">
        <v>2689</v>
      </c>
      <c r="U253" s="161" t="s">
        <v>261</v>
      </c>
      <c r="V253" s="161">
        <v>2416.17</v>
      </c>
      <c r="W253" s="161">
        <v>0</v>
      </c>
      <c r="X253" s="122" t="s">
        <v>35</v>
      </c>
      <c r="Y253"/>
      <c r="Z253" s="161">
        <v>2416.17</v>
      </c>
      <c r="AA253" t="s">
        <v>304</v>
      </c>
      <c r="AB253" s="161"/>
      <c r="AC253"/>
    </row>
    <row r="254" spans="1:29" ht="15.75" customHeight="1" x14ac:dyDescent="0.2">
      <c r="A254" s="159">
        <v>43070</v>
      </c>
      <c r="B254" s="159"/>
      <c r="C254" t="s">
        <v>1231</v>
      </c>
      <c r="D254" t="s">
        <v>1232</v>
      </c>
      <c r="E254" t="s">
        <v>822</v>
      </c>
      <c r="F254"/>
      <c r="G254" t="s">
        <v>246</v>
      </c>
      <c r="H254" t="s">
        <v>1233</v>
      </c>
      <c r="I254" s="159">
        <v>43154</v>
      </c>
      <c r="J254" t="s">
        <v>30</v>
      </c>
      <c r="K254"/>
      <c r="L254"/>
      <c r="M254" t="s">
        <v>32</v>
      </c>
      <c r="N254" t="s">
        <v>1234</v>
      </c>
      <c r="O254"/>
      <c r="P254"/>
      <c r="Q254"/>
      <c r="R254"/>
      <c r="S254" s="159">
        <v>43182</v>
      </c>
      <c r="T254" s="161">
        <v>1550</v>
      </c>
      <c r="U254" s="161" t="s">
        <v>261</v>
      </c>
      <c r="V254" s="161">
        <v>1346.07</v>
      </c>
      <c r="W254" s="161">
        <v>0</v>
      </c>
      <c r="X254" s="122" t="s">
        <v>35</v>
      </c>
      <c r="Y254"/>
      <c r="Z254" s="161">
        <v>1346.07</v>
      </c>
      <c r="AA254" t="s">
        <v>1235</v>
      </c>
      <c r="AB254" s="161" t="s">
        <v>1677</v>
      </c>
      <c r="AC254"/>
    </row>
    <row r="255" spans="1:29" ht="15.75" customHeight="1" x14ac:dyDescent="0.2">
      <c r="A255" s="159">
        <v>43021</v>
      </c>
      <c r="B255" s="159"/>
      <c r="C255" t="s">
        <v>1236</v>
      </c>
      <c r="D255" t="s">
        <v>1237</v>
      </c>
      <c r="E255" t="s">
        <v>1238</v>
      </c>
      <c r="F255"/>
      <c r="G255" t="s">
        <v>254</v>
      </c>
      <c r="H255" t="s">
        <v>1239</v>
      </c>
      <c r="I255" s="159">
        <v>43040</v>
      </c>
      <c r="J255" t="s">
        <v>30</v>
      </c>
      <c r="K255"/>
      <c r="L255"/>
      <c r="M255" t="s">
        <v>32</v>
      </c>
      <c r="N255" t="s">
        <v>1240</v>
      </c>
      <c r="O255"/>
      <c r="P255"/>
      <c r="Q255"/>
      <c r="R255"/>
      <c r="S255" s="159">
        <v>43035</v>
      </c>
      <c r="T255" s="161">
        <v>4183.7</v>
      </c>
      <c r="U255" s="161" t="s">
        <v>261</v>
      </c>
      <c r="V255" s="161">
        <v>3753.6</v>
      </c>
      <c r="W255" s="161">
        <v>0</v>
      </c>
      <c r="X255" s="122" t="s">
        <v>148</v>
      </c>
      <c r="Y255"/>
      <c r="Z255" s="161">
        <v>3753.6</v>
      </c>
      <c r="AA255" t="s">
        <v>41</v>
      </c>
      <c r="AB255" s="161" t="s">
        <v>1678</v>
      </c>
      <c r="AC255"/>
    </row>
    <row r="256" spans="1:29" ht="15.75" customHeight="1" x14ac:dyDescent="0.2">
      <c r="A256" s="159">
        <v>42976</v>
      </c>
      <c r="B256" s="159"/>
      <c r="C256" t="s">
        <v>1241</v>
      </c>
      <c r="D256" t="s">
        <v>1242</v>
      </c>
      <c r="E256" t="s">
        <v>1243</v>
      </c>
      <c r="F256"/>
      <c r="G256" t="s">
        <v>254</v>
      </c>
      <c r="H256" t="s">
        <v>1244</v>
      </c>
      <c r="I256" s="159">
        <v>42999</v>
      </c>
      <c r="J256" t="s">
        <v>30</v>
      </c>
      <c r="K256"/>
      <c r="L256"/>
      <c r="M256" t="s">
        <v>32</v>
      </c>
      <c r="N256" t="s">
        <v>1086</v>
      </c>
      <c r="O256"/>
      <c r="P256"/>
      <c r="Q256"/>
      <c r="R256"/>
      <c r="S256" s="159">
        <v>43040</v>
      </c>
      <c r="T256" s="161">
        <v>1069</v>
      </c>
      <c r="U256" s="161" t="s">
        <v>38</v>
      </c>
      <c r="V256" s="161">
        <v>1282.8</v>
      </c>
      <c r="W256" s="161">
        <v>0</v>
      </c>
      <c r="X256" s="122" t="s">
        <v>35</v>
      </c>
      <c r="Y256"/>
      <c r="Z256" s="161">
        <v>1282.8</v>
      </c>
      <c r="AA256" t="s">
        <v>304</v>
      </c>
      <c r="AB256" s="161"/>
      <c r="AC256"/>
    </row>
    <row r="257" spans="1:29" ht="15.75" customHeight="1" x14ac:dyDescent="0.2">
      <c r="A257" s="159">
        <v>43018</v>
      </c>
      <c r="B257" s="159"/>
      <c r="C257" t="s">
        <v>1245</v>
      </c>
      <c r="D257" t="s">
        <v>869</v>
      </c>
      <c r="E257" t="s">
        <v>1246</v>
      </c>
      <c r="F257"/>
      <c r="G257" t="s">
        <v>254</v>
      </c>
      <c r="H257" t="s">
        <v>1247</v>
      </c>
      <c r="I257" s="159">
        <v>43018</v>
      </c>
      <c r="J257" t="s">
        <v>30</v>
      </c>
      <c r="K257"/>
      <c r="L257"/>
      <c r="M257" t="s">
        <v>190</v>
      </c>
      <c r="N257" t="s">
        <v>1248</v>
      </c>
      <c r="O257"/>
      <c r="P257"/>
      <c r="Q257"/>
      <c r="R257"/>
      <c r="S257" s="159">
        <v>43115</v>
      </c>
      <c r="T257" s="161">
        <v>1170</v>
      </c>
      <c r="U257" s="161" t="s">
        <v>38</v>
      </c>
      <c r="V257" s="161">
        <v>1404</v>
      </c>
      <c r="W257" s="161">
        <v>0</v>
      </c>
      <c r="X257" s="122" t="s">
        <v>148</v>
      </c>
      <c r="Y257" s="168"/>
      <c r="Z257" s="161">
        <v>1404</v>
      </c>
      <c r="AA257" t="s">
        <v>41</v>
      </c>
      <c r="AB257" s="161"/>
      <c r="AC257"/>
    </row>
    <row r="258" spans="1:29" ht="15.75" customHeight="1" x14ac:dyDescent="0.2">
      <c r="A258" s="159">
        <v>43024</v>
      </c>
      <c r="B258" s="159"/>
      <c r="C258" t="s">
        <v>1249</v>
      </c>
      <c r="D258" t="s">
        <v>1250</v>
      </c>
      <c r="E258" t="s">
        <v>1251</v>
      </c>
      <c r="F258"/>
      <c r="G258" t="s">
        <v>254</v>
      </c>
      <c r="H258" t="s">
        <v>1252</v>
      </c>
      <c r="I258" s="159">
        <v>43038</v>
      </c>
      <c r="J258" t="s">
        <v>30</v>
      </c>
      <c r="K258" t="s">
        <v>160</v>
      </c>
      <c r="L258"/>
      <c r="M258" t="s">
        <v>186</v>
      </c>
      <c r="N258" t="s">
        <v>1253</v>
      </c>
      <c r="O258" t="s">
        <v>160</v>
      </c>
      <c r="P258" t="s">
        <v>1254</v>
      </c>
      <c r="Q258"/>
      <c r="R258"/>
      <c r="S258" s="159">
        <v>43054</v>
      </c>
      <c r="T258" s="161">
        <v>1214.5</v>
      </c>
      <c r="U258" s="161" t="s">
        <v>38</v>
      </c>
      <c r="V258" s="161">
        <v>1457.4</v>
      </c>
      <c r="W258" s="161">
        <v>0</v>
      </c>
      <c r="X258" s="122" t="s">
        <v>35</v>
      </c>
      <c r="Y258"/>
      <c r="Z258" s="161">
        <v>1457.4</v>
      </c>
      <c r="AA258" t="s">
        <v>304</v>
      </c>
      <c r="AB258" s="161"/>
      <c r="AC258"/>
    </row>
    <row r="259" spans="1:29" ht="15.75" customHeight="1" x14ac:dyDescent="0.2">
      <c r="A259" s="159">
        <v>43088</v>
      </c>
      <c r="B259" s="159"/>
      <c r="C259" t="s">
        <v>1255</v>
      </c>
      <c r="D259" t="s">
        <v>869</v>
      </c>
      <c r="E259" t="s">
        <v>1256</v>
      </c>
      <c r="F259"/>
      <c r="G259" t="s">
        <v>246</v>
      </c>
      <c r="H259" t="s">
        <v>1257</v>
      </c>
      <c r="I259" s="159">
        <v>43088</v>
      </c>
      <c r="J259" t="s">
        <v>30</v>
      </c>
      <c r="K259"/>
      <c r="L259"/>
      <c r="M259" t="s">
        <v>190</v>
      </c>
      <c r="N259" t="s">
        <v>1258</v>
      </c>
      <c r="O259"/>
      <c r="P259"/>
      <c r="Q259"/>
      <c r="R259"/>
      <c r="S259" s="159">
        <v>43119</v>
      </c>
      <c r="T259" s="161">
        <v>1700</v>
      </c>
      <c r="U259" s="161" t="s">
        <v>38</v>
      </c>
      <c r="V259" s="161">
        <v>2040</v>
      </c>
      <c r="W259" s="161">
        <v>0</v>
      </c>
      <c r="X259" s="122" t="s">
        <v>35</v>
      </c>
      <c r="Y259"/>
      <c r="Z259" s="161">
        <v>2040</v>
      </c>
      <c r="AA259" t="s">
        <v>41</v>
      </c>
      <c r="AB259" s="161"/>
      <c r="AC259"/>
    </row>
    <row r="260" spans="1:29" ht="15.75" customHeight="1" x14ac:dyDescent="0.2">
      <c r="A260" s="159">
        <v>43020</v>
      </c>
      <c r="B260" s="159"/>
      <c r="C260" t="s">
        <v>1259</v>
      </c>
      <c r="D260" t="s">
        <v>476</v>
      </c>
      <c r="E260" t="s">
        <v>477</v>
      </c>
      <c r="F260"/>
      <c r="G260" t="s">
        <v>254</v>
      </c>
      <c r="H260" t="s">
        <v>1260</v>
      </c>
      <c r="I260" s="159">
        <v>43087</v>
      </c>
      <c r="J260" t="s">
        <v>30</v>
      </c>
      <c r="K260"/>
      <c r="L260"/>
      <c r="M260" t="s">
        <v>190</v>
      </c>
      <c r="N260" t="s">
        <v>1261</v>
      </c>
      <c r="O260"/>
      <c r="P260"/>
      <c r="Q260"/>
      <c r="R260"/>
      <c r="S260" s="159">
        <v>43049</v>
      </c>
      <c r="T260" s="161">
        <v>2689</v>
      </c>
      <c r="U260" s="161" t="s">
        <v>261</v>
      </c>
      <c r="V260" s="161">
        <v>2412.56</v>
      </c>
      <c r="W260" s="161">
        <v>0</v>
      </c>
      <c r="X260" s="122" t="s">
        <v>35</v>
      </c>
      <c r="Y260"/>
      <c r="Z260" s="161">
        <v>2412.56</v>
      </c>
      <c r="AA260" t="s">
        <v>41</v>
      </c>
      <c r="AB260" s="161" t="s">
        <v>1666</v>
      </c>
      <c r="AC260"/>
    </row>
    <row r="261" spans="1:29" ht="15.75" customHeight="1" x14ac:dyDescent="0.2">
      <c r="A261" s="159">
        <v>43081</v>
      </c>
      <c r="B261" s="159"/>
      <c r="C261" t="s">
        <v>1262</v>
      </c>
      <c r="D261" t="s">
        <v>476</v>
      </c>
      <c r="E261" t="s">
        <v>477</v>
      </c>
      <c r="F261"/>
      <c r="G261" t="s">
        <v>254</v>
      </c>
      <c r="H261" t="s">
        <v>1263</v>
      </c>
      <c r="I261" s="159">
        <v>43109</v>
      </c>
      <c r="J261" t="s">
        <v>30</v>
      </c>
      <c r="K261"/>
      <c r="L261"/>
      <c r="M261" t="s">
        <v>190</v>
      </c>
      <c r="N261" t="s">
        <v>779</v>
      </c>
      <c r="O261"/>
      <c r="P261"/>
      <c r="Q261"/>
      <c r="R261"/>
      <c r="S261" s="159">
        <v>43105</v>
      </c>
      <c r="T261" s="161">
        <v>2689</v>
      </c>
      <c r="U261" s="161" t="s">
        <v>261</v>
      </c>
      <c r="V261" s="161">
        <v>2377.02</v>
      </c>
      <c r="W261" s="161">
        <v>0</v>
      </c>
      <c r="X261" s="122" t="s">
        <v>35</v>
      </c>
      <c r="Y261"/>
      <c r="Z261" s="161">
        <v>2377.02</v>
      </c>
      <c r="AA261" t="s">
        <v>41</v>
      </c>
      <c r="AB261" s="161" t="s">
        <v>1666</v>
      </c>
      <c r="AC261"/>
    </row>
    <row r="262" spans="1:29" ht="15.75" customHeight="1" x14ac:dyDescent="0.2">
      <c r="A262" s="159">
        <v>43028</v>
      </c>
      <c r="B262" s="159"/>
      <c r="C262" t="s">
        <v>1264</v>
      </c>
      <c r="D262" t="s">
        <v>435</v>
      </c>
      <c r="E262" t="s">
        <v>436</v>
      </c>
      <c r="F262"/>
      <c r="G262" t="s">
        <v>254</v>
      </c>
      <c r="H262" t="s">
        <v>1265</v>
      </c>
      <c r="I262" s="159">
        <v>43049</v>
      </c>
      <c r="J262" t="s">
        <v>30</v>
      </c>
      <c r="K262"/>
      <c r="L262"/>
      <c r="M262" t="s">
        <v>192</v>
      </c>
      <c r="N262" t="s">
        <v>1266</v>
      </c>
      <c r="O262"/>
      <c r="P262"/>
      <c r="Q262"/>
      <c r="R262"/>
      <c r="S262" s="159">
        <v>43054</v>
      </c>
      <c r="T262" s="161">
        <v>1110</v>
      </c>
      <c r="U262" s="161" t="s">
        <v>38</v>
      </c>
      <c r="V262" s="161">
        <v>1332</v>
      </c>
      <c r="W262" s="161">
        <v>0</v>
      </c>
      <c r="X262" s="122" t="s">
        <v>35</v>
      </c>
      <c r="Y262"/>
      <c r="Z262" s="161">
        <v>1332</v>
      </c>
      <c r="AA262" t="s">
        <v>41</v>
      </c>
      <c r="AB262" s="161"/>
      <c r="AC262"/>
    </row>
    <row r="263" spans="1:29" ht="15.75" customHeight="1" x14ac:dyDescent="0.2">
      <c r="A263" s="159">
        <v>43027</v>
      </c>
      <c r="B263" s="159"/>
      <c r="C263" t="s">
        <v>1267</v>
      </c>
      <c r="D263" t="s">
        <v>1268</v>
      </c>
      <c r="E263" t="s">
        <v>1269</v>
      </c>
      <c r="F263"/>
      <c r="G263" t="s">
        <v>254</v>
      </c>
      <c r="H263" t="s">
        <v>1270</v>
      </c>
      <c r="I263" s="159">
        <v>43066</v>
      </c>
      <c r="J263" t="s">
        <v>30</v>
      </c>
      <c r="K263"/>
      <c r="L263"/>
      <c r="M263" t="s">
        <v>190</v>
      </c>
      <c r="N263" t="s">
        <v>1271</v>
      </c>
      <c r="O263"/>
      <c r="P263"/>
      <c r="Q263"/>
      <c r="R263"/>
      <c r="S263" s="159">
        <v>43042</v>
      </c>
      <c r="T263" s="161">
        <v>1350</v>
      </c>
      <c r="U263" s="161" t="s">
        <v>261</v>
      </c>
      <c r="V263" s="161">
        <v>1211.22</v>
      </c>
      <c r="W263" s="161">
        <v>0</v>
      </c>
      <c r="X263" s="122" t="s">
        <v>35</v>
      </c>
      <c r="Y263"/>
      <c r="Z263" s="161">
        <v>1211.22</v>
      </c>
      <c r="AA263" t="s">
        <v>41</v>
      </c>
      <c r="AB263" s="161" t="s">
        <v>1666</v>
      </c>
      <c r="AC263"/>
    </row>
    <row r="264" spans="1:29" ht="15.75" customHeight="1" x14ac:dyDescent="0.2">
      <c r="A264" s="159">
        <v>43028</v>
      </c>
      <c r="B264" s="159"/>
      <c r="C264" t="s">
        <v>1272</v>
      </c>
      <c r="D264" t="s">
        <v>804</v>
      </c>
      <c r="E264" t="s">
        <v>1273</v>
      </c>
      <c r="F264"/>
      <c r="G264" t="s">
        <v>246</v>
      </c>
      <c r="H264" t="s">
        <v>1274</v>
      </c>
      <c r="I264" s="159">
        <v>43061</v>
      </c>
      <c r="J264" t="s">
        <v>30</v>
      </c>
      <c r="K264"/>
      <c r="L264"/>
      <c r="M264" t="s">
        <v>192</v>
      </c>
      <c r="N264" t="s">
        <v>813</v>
      </c>
      <c r="O264"/>
      <c r="P264"/>
      <c r="Q264"/>
      <c r="R264"/>
      <c r="S264" s="159">
        <v>43054</v>
      </c>
      <c r="T264" s="161">
        <v>1275</v>
      </c>
      <c r="U264" s="161" t="s">
        <v>38</v>
      </c>
      <c r="V264" s="161">
        <v>1530</v>
      </c>
      <c r="W264" s="161">
        <v>0</v>
      </c>
      <c r="X264" s="122" t="s">
        <v>148</v>
      </c>
      <c r="Y264"/>
      <c r="Z264" s="161">
        <v>1530</v>
      </c>
      <c r="AA264" t="s">
        <v>41</v>
      </c>
      <c r="AB264" s="161"/>
      <c r="AC264"/>
    </row>
    <row r="265" spans="1:29" ht="15.75" customHeight="1" x14ac:dyDescent="0.2">
      <c r="A265" s="159">
        <v>43035</v>
      </c>
      <c r="B265" s="159"/>
      <c r="C265"/>
      <c r="D265" t="s">
        <v>1275</v>
      </c>
      <c r="E265" t="s">
        <v>1276</v>
      </c>
      <c r="F265"/>
      <c r="G265" t="s">
        <v>254</v>
      </c>
      <c r="H265" s="163" t="s">
        <v>1277</v>
      </c>
      <c r="I265" s="159"/>
      <c r="J265" t="s">
        <v>30</v>
      </c>
      <c r="K265"/>
      <c r="L265"/>
      <c r="M265" t="s">
        <v>188</v>
      </c>
      <c r="N265" t="s">
        <v>1278</v>
      </c>
      <c r="O265"/>
      <c r="P265"/>
      <c r="Q265"/>
      <c r="R265"/>
      <c r="S265" s="159">
        <v>43075</v>
      </c>
      <c r="T265" s="161">
        <v>1950</v>
      </c>
      <c r="U265" s="161" t="s">
        <v>38</v>
      </c>
      <c r="V265" s="161">
        <v>2340</v>
      </c>
      <c r="W265" s="161">
        <v>0</v>
      </c>
      <c r="X265" s="122" t="s">
        <v>35</v>
      </c>
      <c r="Y265"/>
      <c r="Z265" s="161">
        <v>2340</v>
      </c>
      <c r="AA265" s="163" t="s">
        <v>268</v>
      </c>
      <c r="AB265" s="161" t="s">
        <v>1690</v>
      </c>
      <c r="AC265" s="163"/>
    </row>
    <row r="266" spans="1:29" ht="15.75" customHeight="1" x14ac:dyDescent="0.2">
      <c r="A266" s="159">
        <v>43032</v>
      </c>
      <c r="B266" s="159"/>
      <c r="C266" s="159" t="s">
        <v>1279</v>
      </c>
      <c r="D266" t="s">
        <v>917</v>
      </c>
      <c r="E266" t="s">
        <v>1280</v>
      </c>
      <c r="F266"/>
      <c r="G266" t="s">
        <v>246</v>
      </c>
      <c r="H266" t="s">
        <v>1281</v>
      </c>
      <c r="I266" s="159">
        <v>43032</v>
      </c>
      <c r="J266" t="s">
        <v>30</v>
      </c>
      <c r="K266"/>
      <c r="L266"/>
      <c r="M266" t="s">
        <v>190</v>
      </c>
      <c r="N266" t="s">
        <v>663</v>
      </c>
      <c r="O266"/>
      <c r="P266"/>
      <c r="Q266"/>
      <c r="R266"/>
      <c r="S266" s="159">
        <v>43049</v>
      </c>
      <c r="T266" s="161">
        <v>4000</v>
      </c>
      <c r="U266" s="161" t="s">
        <v>261</v>
      </c>
      <c r="V266" s="161">
        <v>3594.15</v>
      </c>
      <c r="W266" s="161">
        <v>0</v>
      </c>
      <c r="X266" s="122" t="s">
        <v>152</v>
      </c>
      <c r="Y266"/>
      <c r="Z266" s="161">
        <v>3594.16</v>
      </c>
      <c r="AA266" t="s">
        <v>41</v>
      </c>
      <c r="AB266" s="162" t="s">
        <v>1666</v>
      </c>
      <c r="AC266"/>
    </row>
    <row r="267" spans="1:29" ht="15.75" customHeight="1" x14ac:dyDescent="0.2">
      <c r="A267" s="159">
        <v>43029</v>
      </c>
      <c r="B267" s="159"/>
      <c r="C267" s="159" t="s">
        <v>1282</v>
      </c>
      <c r="D267" t="s">
        <v>296</v>
      </c>
      <c r="E267" t="s">
        <v>1283</v>
      </c>
      <c r="F267"/>
      <c r="G267" t="s">
        <v>246</v>
      </c>
      <c r="H267" t="s">
        <v>1284</v>
      </c>
      <c r="I267" s="159">
        <v>43048</v>
      </c>
      <c r="J267" t="s">
        <v>30</v>
      </c>
      <c r="K267"/>
      <c r="L267"/>
      <c r="M267" t="s">
        <v>190</v>
      </c>
      <c r="N267" t="s">
        <v>432</v>
      </c>
      <c r="O267"/>
      <c r="P267"/>
      <c r="Q267"/>
      <c r="R267"/>
      <c r="S267" s="159">
        <v>43054</v>
      </c>
      <c r="T267" s="161">
        <v>2691.18</v>
      </c>
      <c r="U267" s="161" t="s">
        <v>34</v>
      </c>
      <c r="V267" s="161">
        <v>2815.28</v>
      </c>
      <c r="W267" s="161">
        <v>0</v>
      </c>
      <c r="X267" s="122" t="s">
        <v>35</v>
      </c>
      <c r="Y267"/>
      <c r="Z267" s="161">
        <v>2815.29</v>
      </c>
      <c r="AA267" t="s">
        <v>41</v>
      </c>
      <c r="AB267" s="161"/>
      <c r="AC267"/>
    </row>
    <row r="268" spans="1:29" ht="15.75" customHeight="1" x14ac:dyDescent="0.2">
      <c r="A268" s="159">
        <v>42967</v>
      </c>
      <c r="B268" s="159"/>
      <c r="C268" t="s">
        <v>1285</v>
      </c>
      <c r="D268" t="s">
        <v>495</v>
      </c>
      <c r="E268" t="s">
        <v>436</v>
      </c>
      <c r="F268"/>
      <c r="G268" t="s">
        <v>254</v>
      </c>
      <c r="H268" t="s">
        <v>1286</v>
      </c>
      <c r="I268" s="159">
        <v>43041</v>
      </c>
      <c r="J268" t="s">
        <v>30</v>
      </c>
      <c r="K268"/>
      <c r="L268"/>
      <c r="M268" t="s">
        <v>190</v>
      </c>
      <c r="N268" t="s">
        <v>1287</v>
      </c>
      <c r="O268"/>
      <c r="P268"/>
      <c r="Q268"/>
      <c r="R268"/>
      <c r="S268" s="159">
        <v>43042</v>
      </c>
      <c r="T268" s="161">
        <v>1110</v>
      </c>
      <c r="U268" s="161" t="s">
        <v>38</v>
      </c>
      <c r="V268" s="161">
        <v>1332</v>
      </c>
      <c r="W268" s="161">
        <v>0</v>
      </c>
      <c r="X268" s="122" t="s">
        <v>35</v>
      </c>
      <c r="Y268"/>
      <c r="Z268" s="161">
        <v>1332</v>
      </c>
      <c r="AA268" t="s">
        <v>41</v>
      </c>
      <c r="AB268" s="161"/>
      <c r="AC268"/>
    </row>
    <row r="269" spans="1:29" ht="15.75" customHeight="1" x14ac:dyDescent="0.2">
      <c r="A269" s="159">
        <v>42859</v>
      </c>
      <c r="B269" s="159"/>
      <c r="C269" t="s">
        <v>1288</v>
      </c>
      <c r="D269" t="s">
        <v>907</v>
      </c>
      <c r="E269" t="s">
        <v>908</v>
      </c>
      <c r="F269"/>
      <c r="G269" t="s">
        <v>254</v>
      </c>
      <c r="H269" t="s">
        <v>1289</v>
      </c>
      <c r="I269" s="159">
        <v>42872</v>
      </c>
      <c r="J269" t="s">
        <v>30</v>
      </c>
      <c r="K269"/>
      <c r="L269"/>
      <c r="M269" t="s">
        <v>190</v>
      </c>
      <c r="N269" t="s">
        <v>673</v>
      </c>
      <c r="O269"/>
      <c r="P269"/>
      <c r="Q269"/>
      <c r="R269"/>
      <c r="S269" s="159">
        <v>43054</v>
      </c>
      <c r="T269" s="161">
        <v>100</v>
      </c>
      <c r="U269" s="161" t="s">
        <v>38</v>
      </c>
      <c r="V269" s="161">
        <v>120</v>
      </c>
      <c r="W269" s="161">
        <v>0</v>
      </c>
      <c r="X269" s="122" t="s">
        <v>35</v>
      </c>
      <c r="Y269"/>
      <c r="Z269" s="161">
        <v>120</v>
      </c>
      <c r="AA269" t="s">
        <v>41</v>
      </c>
      <c r="AB269" s="161"/>
      <c r="AC269"/>
    </row>
    <row r="270" spans="1:29" ht="15.75" customHeight="1" x14ac:dyDescent="0.2">
      <c r="A270" s="159">
        <v>42873</v>
      </c>
      <c r="B270" s="159"/>
      <c r="C270" t="s">
        <v>1290</v>
      </c>
      <c r="D270" t="s">
        <v>1242</v>
      </c>
      <c r="E270" t="s">
        <v>908</v>
      </c>
      <c r="F270"/>
      <c r="G270" t="s">
        <v>254</v>
      </c>
      <c r="H270" t="s">
        <v>1291</v>
      </c>
      <c r="I270" s="159">
        <v>42894</v>
      </c>
      <c r="J270" t="s">
        <v>30</v>
      </c>
      <c r="K270"/>
      <c r="L270"/>
      <c r="M270" t="s">
        <v>190</v>
      </c>
      <c r="N270" t="s">
        <v>415</v>
      </c>
      <c r="O270"/>
      <c r="P270"/>
      <c r="Q270"/>
      <c r="R270"/>
      <c r="S270" s="159">
        <v>43054</v>
      </c>
      <c r="T270" s="161">
        <v>100</v>
      </c>
      <c r="U270" s="161" t="s">
        <v>38</v>
      </c>
      <c r="V270" s="161">
        <v>120</v>
      </c>
      <c r="W270" s="161">
        <v>0</v>
      </c>
      <c r="X270" s="122" t="s">
        <v>35</v>
      </c>
      <c r="Y270"/>
      <c r="Z270" s="161">
        <v>120</v>
      </c>
      <c r="AA270" t="s">
        <v>304</v>
      </c>
      <c r="AB270" s="161"/>
      <c r="AC270"/>
    </row>
    <row r="271" spans="1:29" ht="15.75" customHeight="1" x14ac:dyDescent="0.2">
      <c r="A271" s="159">
        <v>43054</v>
      </c>
      <c r="B271" s="159"/>
      <c r="C271" t="s">
        <v>1292</v>
      </c>
      <c r="D271" t="s">
        <v>263</v>
      </c>
      <c r="E271" t="s">
        <v>1293</v>
      </c>
      <c r="F271"/>
      <c r="G271" t="s">
        <v>246</v>
      </c>
      <c r="H271" t="s">
        <v>1294</v>
      </c>
      <c r="I271" s="159">
        <v>43059</v>
      </c>
      <c r="J271" t="s">
        <v>30</v>
      </c>
      <c r="K271" t="s">
        <v>30</v>
      </c>
      <c r="L271"/>
      <c r="M271" t="s">
        <v>181</v>
      </c>
      <c r="N271" t="s">
        <v>267</v>
      </c>
      <c r="O271" t="s">
        <v>181</v>
      </c>
      <c r="P271" t="s">
        <v>333</v>
      </c>
      <c r="Q271"/>
      <c r="R271"/>
      <c r="S271" s="159">
        <v>43082</v>
      </c>
      <c r="T271" s="161">
        <v>1875</v>
      </c>
      <c r="U271" s="161" t="s">
        <v>38</v>
      </c>
      <c r="V271" s="161">
        <v>2250</v>
      </c>
      <c r="W271" s="161">
        <v>219.78</v>
      </c>
      <c r="X271" s="122" t="s">
        <v>149</v>
      </c>
      <c r="Y271"/>
      <c r="Z271" s="161">
        <v>2250</v>
      </c>
      <c r="AA271" t="s">
        <v>41</v>
      </c>
      <c r="AB271"/>
      <c r="AC271"/>
    </row>
    <row r="272" spans="1:29" ht="15.75" customHeight="1" x14ac:dyDescent="0.2">
      <c r="A272" s="159">
        <v>43054</v>
      </c>
      <c r="B272" s="159"/>
      <c r="C272" t="s">
        <v>1295</v>
      </c>
      <c r="D272" t="s">
        <v>1066</v>
      </c>
      <c r="E272" t="s">
        <v>1293</v>
      </c>
      <c r="F272"/>
      <c r="G272" t="s">
        <v>1296</v>
      </c>
      <c r="H272" t="s">
        <v>1294</v>
      </c>
      <c r="I272" s="159">
        <v>43059</v>
      </c>
      <c r="J272" t="s">
        <v>30</v>
      </c>
      <c r="K272" t="s">
        <v>30</v>
      </c>
      <c r="L272"/>
      <c r="M272" t="s">
        <v>181</v>
      </c>
      <c r="N272" t="s">
        <v>267</v>
      </c>
      <c r="O272" t="s">
        <v>181</v>
      </c>
      <c r="P272" t="s">
        <v>333</v>
      </c>
      <c r="Q272"/>
      <c r="R272"/>
      <c r="S272" s="159">
        <v>43118</v>
      </c>
      <c r="T272" s="161">
        <v>250</v>
      </c>
      <c r="U272" s="161" t="s">
        <v>261</v>
      </c>
      <c r="V272" s="161">
        <v>219.78</v>
      </c>
      <c r="W272" s="161">
        <v>0</v>
      </c>
      <c r="X272" s="122" t="s">
        <v>35</v>
      </c>
      <c r="Y272"/>
      <c r="Z272" s="161">
        <v>219.78</v>
      </c>
      <c r="AA272" t="s">
        <v>41</v>
      </c>
      <c r="AB272" s="161" t="s">
        <v>1666</v>
      </c>
      <c r="AC272"/>
    </row>
    <row r="273" spans="1:29" ht="15.75" customHeight="1" x14ac:dyDescent="0.2">
      <c r="A273" s="159">
        <v>43040</v>
      </c>
      <c r="B273" s="159"/>
      <c r="C273" t="s">
        <v>1167</v>
      </c>
      <c r="D273" t="s">
        <v>1168</v>
      </c>
      <c r="E273" t="s">
        <v>1297</v>
      </c>
      <c r="F273"/>
      <c r="G273" t="s">
        <v>246</v>
      </c>
      <c r="H273" t="s">
        <v>1298</v>
      </c>
      <c r="I273" s="159">
        <v>43059</v>
      </c>
      <c r="J273" t="s">
        <v>30</v>
      </c>
      <c r="K273"/>
      <c r="L273"/>
      <c r="M273" t="s">
        <v>190</v>
      </c>
      <c r="N273" t="s">
        <v>419</v>
      </c>
      <c r="O273"/>
      <c r="P273"/>
      <c r="Q273"/>
      <c r="R273"/>
      <c r="S273" s="159">
        <v>43070</v>
      </c>
      <c r="T273" s="161">
        <v>1950</v>
      </c>
      <c r="U273" s="161" t="s">
        <v>261</v>
      </c>
      <c r="V273" s="161">
        <v>1752.15</v>
      </c>
      <c r="W273" s="161">
        <v>0</v>
      </c>
      <c r="X273" s="122" t="s">
        <v>35</v>
      </c>
      <c r="Y273"/>
      <c r="Z273" s="161">
        <v>1752.15</v>
      </c>
      <c r="AA273" t="s">
        <v>41</v>
      </c>
      <c r="AB273" s="161"/>
      <c r="AC273"/>
    </row>
    <row r="274" spans="1:29" ht="15.75" customHeight="1" x14ac:dyDescent="0.2">
      <c r="A274" s="159">
        <v>43052</v>
      </c>
      <c r="B274" s="159"/>
      <c r="C274" t="s">
        <v>1299</v>
      </c>
      <c r="D274" t="s">
        <v>495</v>
      </c>
      <c r="E274" t="s">
        <v>436</v>
      </c>
      <c r="F274"/>
      <c r="G274" t="s">
        <v>254</v>
      </c>
      <c r="H274" t="s">
        <v>1300</v>
      </c>
      <c r="I274" s="159">
        <v>43069</v>
      </c>
      <c r="J274" t="s">
        <v>30</v>
      </c>
      <c r="K274"/>
      <c r="L274"/>
      <c r="M274" t="s">
        <v>190</v>
      </c>
      <c r="N274" t="s">
        <v>779</v>
      </c>
      <c r="O274"/>
      <c r="P274"/>
      <c r="Q274"/>
      <c r="R274"/>
      <c r="S274" s="159">
        <v>43075</v>
      </c>
      <c r="T274" s="161">
        <v>1110</v>
      </c>
      <c r="U274" s="161" t="s">
        <v>38</v>
      </c>
      <c r="V274" s="161">
        <v>1332</v>
      </c>
      <c r="W274" s="161">
        <v>0</v>
      </c>
      <c r="X274" s="122" t="s">
        <v>35</v>
      </c>
      <c r="Y274"/>
      <c r="Z274" s="161">
        <v>1332</v>
      </c>
      <c r="AA274" t="s">
        <v>41</v>
      </c>
      <c r="AB274" s="161"/>
      <c r="AC274"/>
    </row>
    <row r="275" spans="1:29" ht="15.75" customHeight="1" x14ac:dyDescent="0.2">
      <c r="A275" s="159">
        <v>43005</v>
      </c>
      <c r="B275" s="159"/>
      <c r="C275" t="s">
        <v>1301</v>
      </c>
      <c r="D275" t="s">
        <v>244</v>
      </c>
      <c r="E275" t="s">
        <v>1302</v>
      </c>
      <c r="F275"/>
      <c r="G275" t="s">
        <v>246</v>
      </c>
      <c r="H275" t="s">
        <v>1303</v>
      </c>
      <c r="I275" s="159">
        <v>43056</v>
      </c>
      <c r="J275" t="s">
        <v>30</v>
      </c>
      <c r="K275" t="s">
        <v>160</v>
      </c>
      <c r="L275" t="s">
        <v>160</v>
      </c>
      <c r="M275" t="s">
        <v>190</v>
      </c>
      <c r="N275" t="s">
        <v>490</v>
      </c>
      <c r="O275" t="s">
        <v>160</v>
      </c>
      <c r="P275" t="s">
        <v>1304</v>
      </c>
      <c r="Q275" t="s">
        <v>160</v>
      </c>
      <c r="R275" t="s">
        <v>1305</v>
      </c>
      <c r="S275" s="159">
        <v>43068</v>
      </c>
      <c r="T275" s="161">
        <v>447</v>
      </c>
      <c r="U275" s="161" t="s">
        <v>38</v>
      </c>
      <c r="V275" s="161">
        <v>536.4</v>
      </c>
      <c r="W275" s="161">
        <v>0</v>
      </c>
      <c r="X275" s="122" t="s">
        <v>158</v>
      </c>
      <c r="Y275"/>
      <c r="Z275" s="161">
        <v>536.4</v>
      </c>
      <c r="AA275" t="s">
        <v>41</v>
      </c>
      <c r="AB275" s="161"/>
      <c r="AC275" s="163"/>
    </row>
    <row r="276" spans="1:29" ht="15.75" customHeight="1" x14ac:dyDescent="0.2">
      <c r="A276" s="159">
        <v>43031</v>
      </c>
      <c r="B276" s="159"/>
      <c r="C276" t="s">
        <v>1306</v>
      </c>
      <c r="D276" t="s">
        <v>1307</v>
      </c>
      <c r="E276" t="s">
        <v>1308</v>
      </c>
      <c r="F276"/>
      <c r="G276" t="s">
        <v>246</v>
      </c>
      <c r="H276" t="s">
        <v>1309</v>
      </c>
      <c r="I276" s="159">
        <v>43088</v>
      </c>
      <c r="J276" t="s">
        <v>30</v>
      </c>
      <c r="K276" t="s">
        <v>31</v>
      </c>
      <c r="L276"/>
      <c r="M276" t="s">
        <v>186</v>
      </c>
      <c r="N276" t="s">
        <v>1310</v>
      </c>
      <c r="O276" t="s">
        <v>170</v>
      </c>
      <c r="P276" t="s">
        <v>1311</v>
      </c>
      <c r="Q276"/>
      <c r="R276"/>
      <c r="S276" s="159">
        <v>43105</v>
      </c>
      <c r="T276" s="161">
        <v>2300</v>
      </c>
      <c r="U276" s="161" t="s">
        <v>261</v>
      </c>
      <c r="V276" s="161">
        <v>2033.14</v>
      </c>
      <c r="W276" s="161">
        <v>2033.15</v>
      </c>
      <c r="X276" s="122" t="s">
        <v>35</v>
      </c>
      <c r="Y276"/>
      <c r="Z276" s="161">
        <v>2033.15</v>
      </c>
      <c r="AA276" t="s">
        <v>1312</v>
      </c>
      <c r="AB276" s="161" t="s">
        <v>1677</v>
      </c>
      <c r="AC276"/>
    </row>
    <row r="277" spans="1:29" ht="15.75" customHeight="1" x14ac:dyDescent="0.2">
      <c r="A277" s="159">
        <v>43048</v>
      </c>
      <c r="B277" s="159"/>
      <c r="C277" s="154" t="s">
        <v>1313</v>
      </c>
      <c r="D277" t="s">
        <v>263</v>
      </c>
      <c r="E277" t="s">
        <v>1314</v>
      </c>
      <c r="F277"/>
      <c r="G277" t="s">
        <v>246</v>
      </c>
      <c r="H277" t="s">
        <v>1315</v>
      </c>
      <c r="I277" s="159">
        <v>43104</v>
      </c>
      <c r="J277" t="s">
        <v>30</v>
      </c>
      <c r="K277" t="s">
        <v>30</v>
      </c>
      <c r="L277" t="s">
        <v>30</v>
      </c>
      <c r="M277" t="s">
        <v>190</v>
      </c>
      <c r="N277" t="s">
        <v>1316</v>
      </c>
      <c r="O277" t="s">
        <v>190</v>
      </c>
      <c r="P277" t="s">
        <v>1317</v>
      </c>
      <c r="Q277" t="s">
        <v>190</v>
      </c>
      <c r="R277" t="s">
        <v>673</v>
      </c>
      <c r="S277" s="159">
        <v>43105</v>
      </c>
      <c r="T277" s="161">
        <v>1500</v>
      </c>
      <c r="U277" s="161" t="s">
        <v>38</v>
      </c>
      <c r="V277" s="161">
        <v>1800</v>
      </c>
      <c r="W277" s="161">
        <v>0</v>
      </c>
      <c r="X277" s="122" t="s">
        <v>149</v>
      </c>
      <c r="Y277"/>
      <c r="Z277" s="161">
        <v>1800</v>
      </c>
      <c r="AA277" t="s">
        <v>41</v>
      </c>
      <c r="AB277"/>
      <c r="AC277"/>
    </row>
    <row r="278" spans="1:29" ht="15.75" customHeight="1" x14ac:dyDescent="0.2">
      <c r="A278" s="159">
        <v>43083</v>
      </c>
      <c r="B278" s="159"/>
      <c r="C278" t="s">
        <v>1318</v>
      </c>
      <c r="D278" t="s">
        <v>653</v>
      </c>
      <c r="E278" t="s">
        <v>665</v>
      </c>
      <c r="F278"/>
      <c r="G278" t="s">
        <v>246</v>
      </c>
      <c r="H278" t="s">
        <v>1319</v>
      </c>
      <c r="I278" s="159">
        <v>43140</v>
      </c>
      <c r="J278" t="s">
        <v>30</v>
      </c>
      <c r="K278" t="s">
        <v>30</v>
      </c>
      <c r="L278" t="s">
        <v>30</v>
      </c>
      <c r="M278" t="s">
        <v>190</v>
      </c>
      <c r="N278" t="s">
        <v>1320</v>
      </c>
      <c r="O278" t="s">
        <v>190</v>
      </c>
      <c r="P278" t="s">
        <v>667</v>
      </c>
      <c r="Q278" t="s">
        <v>190</v>
      </c>
      <c r="R278" t="s">
        <v>1160</v>
      </c>
      <c r="S278" s="159">
        <v>43126</v>
      </c>
      <c r="T278" s="161">
        <v>2727</v>
      </c>
      <c r="U278" s="161" t="s">
        <v>261</v>
      </c>
      <c r="V278" s="161">
        <v>2397.36</v>
      </c>
      <c r="W278" s="161">
        <v>0</v>
      </c>
      <c r="X278" s="122" t="s">
        <v>35</v>
      </c>
      <c r="Y278"/>
      <c r="Z278" s="161">
        <v>2397.36</v>
      </c>
      <c r="AA278" t="s">
        <v>41</v>
      </c>
      <c r="AB278" s="161" t="s">
        <v>1666</v>
      </c>
      <c r="AC278"/>
    </row>
    <row r="279" spans="1:29" ht="15.75" customHeight="1" x14ac:dyDescent="0.2">
      <c r="A279" s="159">
        <v>43044</v>
      </c>
      <c r="B279" s="159"/>
      <c r="C279" t="s">
        <v>1321</v>
      </c>
      <c r="D279" t="s">
        <v>653</v>
      </c>
      <c r="E279" t="s">
        <v>477</v>
      </c>
      <c r="F279"/>
      <c r="G279" t="s">
        <v>254</v>
      </c>
      <c r="H279" t="s">
        <v>1322</v>
      </c>
      <c r="I279" s="159">
        <v>43087</v>
      </c>
      <c r="J279" t="s">
        <v>30</v>
      </c>
      <c r="K279" t="s">
        <v>30</v>
      </c>
      <c r="L279"/>
      <c r="M279" t="s">
        <v>190</v>
      </c>
      <c r="N279" t="s">
        <v>1323</v>
      </c>
      <c r="O279" t="s">
        <v>190</v>
      </c>
      <c r="P279" t="s">
        <v>667</v>
      </c>
      <c r="Q279"/>
      <c r="R279"/>
      <c r="S279" s="159">
        <v>43063</v>
      </c>
      <c r="T279" s="161">
        <v>2689</v>
      </c>
      <c r="U279" s="161" t="s">
        <v>261</v>
      </c>
      <c r="V279" s="161">
        <v>2416.17</v>
      </c>
      <c r="W279" s="161">
        <v>0</v>
      </c>
      <c r="X279" s="122" t="s">
        <v>35</v>
      </c>
      <c r="Y279"/>
      <c r="Z279" s="161">
        <v>2416.17</v>
      </c>
      <c r="AA279" t="s">
        <v>41</v>
      </c>
      <c r="AB279" s="161" t="s">
        <v>1666</v>
      </c>
      <c r="AC279"/>
    </row>
    <row r="280" spans="1:29" ht="15.75" customHeight="1" x14ac:dyDescent="0.2">
      <c r="A280" s="159">
        <v>43049</v>
      </c>
      <c r="B280" s="159"/>
      <c r="C280" t="s">
        <v>1324</v>
      </c>
      <c r="D280" t="s">
        <v>337</v>
      </c>
      <c r="E280" t="s">
        <v>740</v>
      </c>
      <c r="F280"/>
      <c r="G280" t="s">
        <v>246</v>
      </c>
      <c r="H280" t="s">
        <v>1325</v>
      </c>
      <c r="I280" s="159">
        <v>43133</v>
      </c>
      <c r="J280" t="s">
        <v>30</v>
      </c>
      <c r="K280" t="s">
        <v>30</v>
      </c>
      <c r="L280"/>
      <c r="M280" t="s">
        <v>190</v>
      </c>
      <c r="N280" t="s">
        <v>432</v>
      </c>
      <c r="O280" t="s">
        <v>190</v>
      </c>
      <c r="P280" t="s">
        <v>742</v>
      </c>
      <c r="Q280" t="s">
        <v>181</v>
      </c>
      <c r="R280" t="s">
        <v>1326</v>
      </c>
      <c r="S280" s="159">
        <v>43089</v>
      </c>
      <c r="T280" s="161">
        <v>1360</v>
      </c>
      <c r="U280" s="161" t="s">
        <v>38</v>
      </c>
      <c r="V280" s="161">
        <v>1632</v>
      </c>
      <c r="W280" s="161">
        <v>0</v>
      </c>
      <c r="X280" s="122" t="s">
        <v>148</v>
      </c>
      <c r="Y280"/>
      <c r="Z280" s="161">
        <v>1632</v>
      </c>
      <c r="AA280" t="s">
        <v>41</v>
      </c>
      <c r="AB280" s="161"/>
      <c r="AC280"/>
    </row>
    <row r="281" spans="1:29" ht="15.75" customHeight="1" x14ac:dyDescent="0.2">
      <c r="A281" s="159">
        <v>43040</v>
      </c>
      <c r="B281" s="159"/>
      <c r="C281" t="s">
        <v>1327</v>
      </c>
      <c r="D281" t="s">
        <v>917</v>
      </c>
      <c r="E281" t="s">
        <v>1328</v>
      </c>
      <c r="F281"/>
      <c r="G281" t="s">
        <v>246</v>
      </c>
      <c r="H281" t="s">
        <v>1329</v>
      </c>
      <c r="I281" s="159">
        <v>43040</v>
      </c>
      <c r="J281" t="s">
        <v>30</v>
      </c>
      <c r="K281" t="s">
        <v>30</v>
      </c>
      <c r="L281" t="s">
        <v>30</v>
      </c>
      <c r="M281" t="s">
        <v>190</v>
      </c>
      <c r="N281" t="s">
        <v>1330</v>
      </c>
      <c r="O281" t="s">
        <v>190</v>
      </c>
      <c r="P281" t="s">
        <v>1331</v>
      </c>
      <c r="Q281" t="s">
        <v>190</v>
      </c>
      <c r="R281" t="s">
        <v>415</v>
      </c>
      <c r="S281" s="159">
        <v>43077</v>
      </c>
      <c r="T281" s="161">
        <v>500</v>
      </c>
      <c r="U281" s="161" t="s">
        <v>261</v>
      </c>
      <c r="V281" s="161">
        <v>449.27</v>
      </c>
      <c r="W281" s="161">
        <v>0</v>
      </c>
      <c r="X281" s="122" t="s">
        <v>152</v>
      </c>
      <c r="Y281"/>
      <c r="Z281" s="161">
        <v>449.27</v>
      </c>
      <c r="AA281" t="s">
        <v>41</v>
      </c>
      <c r="AB281" s="161" t="s">
        <v>1666</v>
      </c>
      <c r="AC281"/>
    </row>
    <row r="282" spans="1:29" ht="15.75" customHeight="1" x14ac:dyDescent="0.2">
      <c r="A282" s="159">
        <v>43050</v>
      </c>
      <c r="B282" s="159"/>
      <c r="C282" t="s">
        <v>1332</v>
      </c>
      <c r="D282" t="s">
        <v>296</v>
      </c>
      <c r="E282" t="s">
        <v>1333</v>
      </c>
      <c r="F282"/>
      <c r="G282" t="s">
        <v>1334</v>
      </c>
      <c r="H282" t="s">
        <v>1335</v>
      </c>
      <c r="I282" s="159">
        <v>43061</v>
      </c>
      <c r="J282" t="s">
        <v>30</v>
      </c>
      <c r="K282"/>
      <c r="L282"/>
      <c r="M282" t="s">
        <v>190</v>
      </c>
      <c r="N282" t="s">
        <v>415</v>
      </c>
      <c r="O282"/>
      <c r="P282"/>
      <c r="Q282"/>
      <c r="R282"/>
      <c r="S282" s="159">
        <v>43110</v>
      </c>
      <c r="T282" s="161">
        <v>3139.71</v>
      </c>
      <c r="U282" s="161" t="s">
        <v>34</v>
      </c>
      <c r="V282" s="161">
        <v>3310.76</v>
      </c>
      <c r="W282" s="161">
        <v>0</v>
      </c>
      <c r="X282" s="122" t="s">
        <v>35</v>
      </c>
      <c r="Y282"/>
      <c r="Z282" s="161">
        <v>3310.77</v>
      </c>
      <c r="AA282" t="s">
        <v>41</v>
      </c>
      <c r="AB282" s="161"/>
      <c r="AC282"/>
    </row>
    <row r="283" spans="1:29" ht="15.75" customHeight="1" x14ac:dyDescent="0.2">
      <c r="A283" s="159">
        <v>43005</v>
      </c>
      <c r="B283" s="159"/>
      <c r="C283" t="s">
        <v>1336</v>
      </c>
      <c r="D283" t="s">
        <v>400</v>
      </c>
      <c r="E283" t="s">
        <v>1337</v>
      </c>
      <c r="F283"/>
      <c r="G283" t="s">
        <v>1334</v>
      </c>
      <c r="H283" t="s">
        <v>1338</v>
      </c>
      <c r="I283" s="159">
        <v>43103</v>
      </c>
      <c r="J283" t="s">
        <v>30</v>
      </c>
      <c r="K283"/>
      <c r="L283"/>
      <c r="M283" t="s">
        <v>32</v>
      </c>
      <c r="N283" t="s">
        <v>1339</v>
      </c>
      <c r="O283"/>
      <c r="P283"/>
      <c r="Q283"/>
      <c r="R283"/>
      <c r="S283" s="159">
        <v>43164</v>
      </c>
      <c r="T283" s="161">
        <v>2900</v>
      </c>
      <c r="U283" s="161" t="s">
        <v>261</v>
      </c>
      <c r="V283" s="161">
        <v>2563.5300000000002</v>
      </c>
      <c r="W283" s="161">
        <v>2653.53</v>
      </c>
      <c r="X283" s="122" t="s">
        <v>35</v>
      </c>
      <c r="Y283"/>
      <c r="Z283" s="161">
        <v>2563.54</v>
      </c>
      <c r="AA283" t="s">
        <v>518</v>
      </c>
      <c r="AB283" s="162" t="s">
        <v>1679</v>
      </c>
      <c r="AC283" s="163"/>
    </row>
    <row r="284" spans="1:29" ht="15.75" customHeight="1" x14ac:dyDescent="0.2">
      <c r="A284" s="159">
        <v>43045</v>
      </c>
      <c r="B284" s="159"/>
      <c r="C284" t="s">
        <v>1340</v>
      </c>
      <c r="D284" t="s">
        <v>384</v>
      </c>
      <c r="E284" t="s">
        <v>923</v>
      </c>
      <c r="F284"/>
      <c r="G284" t="s">
        <v>1334</v>
      </c>
      <c r="H284" t="s">
        <v>1341</v>
      </c>
      <c r="I284" s="159">
        <v>43091</v>
      </c>
      <c r="J284" t="s">
        <v>30</v>
      </c>
      <c r="K284"/>
      <c r="L284"/>
      <c r="M284" t="s">
        <v>186</v>
      </c>
      <c r="N284" t="s">
        <v>585</v>
      </c>
      <c r="O284" t="s">
        <v>186</v>
      </c>
      <c r="P284" t="s">
        <v>584</v>
      </c>
      <c r="Q284"/>
      <c r="R284"/>
      <c r="S284" s="159">
        <v>43082</v>
      </c>
      <c r="T284" s="161">
        <v>2150</v>
      </c>
      <c r="U284" t="s">
        <v>38</v>
      </c>
      <c r="V284" s="161">
        <v>2580</v>
      </c>
      <c r="W284" s="161">
        <v>0</v>
      </c>
      <c r="X284" s="122" t="s">
        <v>35</v>
      </c>
      <c r="Y284"/>
      <c r="Z284" s="161">
        <v>2580</v>
      </c>
      <c r="AA284" t="s">
        <v>41</v>
      </c>
      <c r="AB284" s="161"/>
      <c r="AC284"/>
    </row>
    <row r="285" spans="1:29" ht="15.75" customHeight="1" x14ac:dyDescent="0.2">
      <c r="A285" s="159">
        <v>43059</v>
      </c>
      <c r="B285" s="159"/>
      <c r="C285" t="s">
        <v>1342</v>
      </c>
      <c r="D285" t="s">
        <v>1343</v>
      </c>
      <c r="E285" t="s">
        <v>1344</v>
      </c>
      <c r="F285"/>
      <c r="G285" t="s">
        <v>1334</v>
      </c>
      <c r="H285" t="s">
        <v>1345</v>
      </c>
      <c r="I285" s="159">
        <v>43104</v>
      </c>
      <c r="J285" t="s">
        <v>30</v>
      </c>
      <c r="K285"/>
      <c r="L285"/>
      <c r="M285" t="s">
        <v>190</v>
      </c>
      <c r="N285" t="s">
        <v>1346</v>
      </c>
      <c r="O285"/>
      <c r="P285"/>
      <c r="Q285"/>
      <c r="R285"/>
      <c r="S285" s="159">
        <v>43115</v>
      </c>
      <c r="T285" s="161">
        <v>1360</v>
      </c>
      <c r="U285" s="161" t="s">
        <v>38</v>
      </c>
      <c r="V285" s="161">
        <v>1632</v>
      </c>
      <c r="W285" s="161">
        <v>0</v>
      </c>
      <c r="X285" s="122" t="s">
        <v>148</v>
      </c>
      <c r="Y285"/>
      <c r="Z285" s="161">
        <v>1632</v>
      </c>
      <c r="AA285" t="s">
        <v>41</v>
      </c>
      <c r="AB285" s="161"/>
      <c r="AC285"/>
    </row>
    <row r="286" spans="1:29" ht="15.75" customHeight="1" x14ac:dyDescent="0.2">
      <c r="A286" s="159">
        <v>43054</v>
      </c>
      <c r="B286" s="159"/>
      <c r="C286" t="s">
        <v>1347</v>
      </c>
      <c r="D286" t="s">
        <v>287</v>
      </c>
      <c r="E286" t="s">
        <v>1348</v>
      </c>
      <c r="F286"/>
      <c r="G286" t="s">
        <v>1334</v>
      </c>
      <c r="H286" t="s">
        <v>1349</v>
      </c>
      <c r="I286" s="159">
        <v>43088</v>
      </c>
      <c r="J286" t="s">
        <v>30</v>
      </c>
      <c r="K286"/>
      <c r="L286"/>
      <c r="M286" t="s">
        <v>190</v>
      </c>
      <c r="N286" t="s">
        <v>788</v>
      </c>
      <c r="O286"/>
      <c r="P286"/>
      <c r="Q286"/>
      <c r="R286"/>
      <c r="S286" s="159">
        <v>43070</v>
      </c>
      <c r="T286" s="161">
        <v>1950</v>
      </c>
      <c r="U286" s="161" t="s">
        <v>261</v>
      </c>
      <c r="V286" s="161">
        <v>1752.15</v>
      </c>
      <c r="W286" s="161">
        <v>0</v>
      </c>
      <c r="X286" s="122" t="s">
        <v>35</v>
      </c>
      <c r="Y286"/>
      <c r="Z286" s="161">
        <v>1752.15</v>
      </c>
      <c r="AA286" t="s">
        <v>304</v>
      </c>
      <c r="AB286" s="161" t="s">
        <v>1666</v>
      </c>
      <c r="AC286"/>
    </row>
    <row r="287" spans="1:29" ht="15.75" customHeight="1" x14ac:dyDescent="0.2">
      <c r="A287" s="159">
        <v>43063</v>
      </c>
      <c r="B287" s="159"/>
      <c r="C287" t="s">
        <v>1350</v>
      </c>
      <c r="D287" t="s">
        <v>404</v>
      </c>
      <c r="E287" t="s">
        <v>606</v>
      </c>
      <c r="F287"/>
      <c r="G287" t="s">
        <v>1334</v>
      </c>
      <c r="H287" t="s">
        <v>1351</v>
      </c>
      <c r="I287" s="159">
        <v>43097</v>
      </c>
      <c r="J287" t="s">
        <v>30</v>
      </c>
      <c r="K287"/>
      <c r="L287"/>
      <c r="M287" t="s">
        <v>190</v>
      </c>
      <c r="N287" t="s">
        <v>1352</v>
      </c>
      <c r="O287" t="s">
        <v>190</v>
      </c>
      <c r="P287" t="s">
        <v>526</v>
      </c>
      <c r="Q287"/>
      <c r="R287"/>
      <c r="S287" s="159">
        <v>43112</v>
      </c>
      <c r="T287" s="161">
        <v>1780</v>
      </c>
      <c r="U287" s="161" t="s">
        <v>38</v>
      </c>
      <c r="V287" s="161">
        <v>2136</v>
      </c>
      <c r="W287" s="161">
        <v>0</v>
      </c>
      <c r="X287" s="122" t="s">
        <v>35</v>
      </c>
      <c r="Y287"/>
      <c r="Z287" s="161">
        <v>2136</v>
      </c>
      <c r="AA287" t="s">
        <v>41</v>
      </c>
      <c r="AB287" s="161"/>
      <c r="AC287"/>
    </row>
    <row r="288" spans="1:29" ht="15.75" customHeight="1" x14ac:dyDescent="0.2">
      <c r="A288" s="159">
        <v>43056</v>
      </c>
      <c r="B288" s="159"/>
      <c r="C288" s="163" t="s">
        <v>1668</v>
      </c>
      <c r="D288" t="s">
        <v>653</v>
      </c>
      <c r="E288" t="s">
        <v>477</v>
      </c>
      <c r="F288"/>
      <c r="G288" t="s">
        <v>1353</v>
      </c>
      <c r="H288" t="s">
        <v>1354</v>
      </c>
      <c r="I288" s="159">
        <v>43076</v>
      </c>
      <c r="J288" t="s">
        <v>30</v>
      </c>
      <c r="K288"/>
      <c r="L288"/>
      <c r="M288" t="s">
        <v>190</v>
      </c>
      <c r="N288" t="s">
        <v>1355</v>
      </c>
      <c r="O288"/>
      <c r="P288"/>
      <c r="Q288"/>
      <c r="R288"/>
      <c r="S288" s="159">
        <v>43070</v>
      </c>
      <c r="T288" s="161">
        <v>2374</v>
      </c>
      <c r="U288" s="161" t="s">
        <v>261</v>
      </c>
      <c r="V288" s="161">
        <v>2133.13</v>
      </c>
      <c r="W288" s="161">
        <v>0</v>
      </c>
      <c r="X288" s="122" t="s">
        <v>35</v>
      </c>
      <c r="Y288"/>
      <c r="Z288" s="161">
        <v>2133.13</v>
      </c>
      <c r="AA288" s="163" t="s">
        <v>1312</v>
      </c>
      <c r="AB288" s="162" t="s">
        <v>1686</v>
      </c>
      <c r="AC288" s="163"/>
    </row>
    <row r="289" spans="1:29" ht="15.75" customHeight="1" x14ac:dyDescent="0.2">
      <c r="A289" s="159">
        <v>42985</v>
      </c>
      <c r="B289" s="159"/>
      <c r="C289" t="s">
        <v>1356</v>
      </c>
      <c r="D289" t="s">
        <v>1357</v>
      </c>
      <c r="E289" t="s">
        <v>1358</v>
      </c>
      <c r="F289"/>
      <c r="G289" t="s">
        <v>1296</v>
      </c>
      <c r="H289" t="s">
        <v>1359</v>
      </c>
      <c r="I289" s="159">
        <v>43066</v>
      </c>
      <c r="J289" s="163" t="s">
        <v>30</v>
      </c>
      <c r="K289"/>
      <c r="L289"/>
      <c r="M289" s="163" t="s">
        <v>32</v>
      </c>
      <c r="N289" s="171" t="s">
        <v>1360</v>
      </c>
      <c r="O289" s="163" t="s">
        <v>32</v>
      </c>
      <c r="P289" s="171" t="s">
        <v>1361</v>
      </c>
      <c r="Q289" s="163" t="s">
        <v>32</v>
      </c>
      <c r="R289" s="171" t="s">
        <v>1362</v>
      </c>
      <c r="S289" s="159">
        <v>43118</v>
      </c>
      <c r="T289" s="161">
        <v>1700</v>
      </c>
      <c r="U289" s="161" t="s">
        <v>261</v>
      </c>
      <c r="V289" s="161">
        <v>1588.91</v>
      </c>
      <c r="W289">
        <v>1588.91</v>
      </c>
      <c r="X289" s="122" t="s">
        <v>35</v>
      </c>
      <c r="Y289"/>
      <c r="Z289" s="161">
        <v>1588.91</v>
      </c>
      <c r="AA289" s="163" t="s">
        <v>1312</v>
      </c>
      <c r="AB289" s="161" t="s">
        <v>1677</v>
      </c>
      <c r="AC289"/>
    </row>
    <row r="290" spans="1:29" ht="15.75" customHeight="1" x14ac:dyDescent="0.2">
      <c r="A290" s="159">
        <v>43049</v>
      </c>
      <c r="B290" s="159"/>
      <c r="C290" t="s">
        <v>1363</v>
      </c>
      <c r="D290" t="s">
        <v>296</v>
      </c>
      <c r="E290" t="s">
        <v>1364</v>
      </c>
      <c r="F290"/>
      <c r="G290" t="s">
        <v>1334</v>
      </c>
      <c r="H290" t="s">
        <v>1365</v>
      </c>
      <c r="I290" s="159">
        <v>43178</v>
      </c>
      <c r="J290" t="s">
        <v>30</v>
      </c>
      <c r="K290"/>
      <c r="L290"/>
      <c r="M290" t="s">
        <v>32</v>
      </c>
      <c r="N290" t="s">
        <v>1366</v>
      </c>
      <c r="O290"/>
      <c r="P290"/>
      <c r="Q290"/>
      <c r="R290"/>
      <c r="S290" s="159">
        <v>43082</v>
      </c>
      <c r="T290" s="161">
        <v>3408.82</v>
      </c>
      <c r="U290" s="161" t="s">
        <v>34</v>
      </c>
      <c r="V290" s="161">
        <v>3594.54</v>
      </c>
      <c r="W290" s="161">
        <v>0</v>
      </c>
      <c r="X290" s="122" t="s">
        <v>35</v>
      </c>
      <c r="Y290"/>
      <c r="Z290" s="161">
        <v>3594.54</v>
      </c>
      <c r="AA290" t="s">
        <v>41</v>
      </c>
      <c r="AB290" s="161"/>
      <c r="AC290"/>
    </row>
    <row r="291" spans="1:29" ht="15.75" customHeight="1" x14ac:dyDescent="0.2">
      <c r="A291" s="159">
        <v>43062</v>
      </c>
      <c r="B291" s="159"/>
      <c r="C291" t="s">
        <v>1367</v>
      </c>
      <c r="D291" t="s">
        <v>939</v>
      </c>
      <c r="E291" t="s">
        <v>1368</v>
      </c>
      <c r="F291"/>
      <c r="G291" t="s">
        <v>1353</v>
      </c>
      <c r="H291" t="s">
        <v>1369</v>
      </c>
      <c r="I291" s="159">
        <v>43080</v>
      </c>
      <c r="J291" t="s">
        <v>30</v>
      </c>
      <c r="K291" t="s">
        <v>30</v>
      </c>
      <c r="L291" t="s">
        <v>30</v>
      </c>
      <c r="M291" t="s">
        <v>192</v>
      </c>
      <c r="N291" t="s">
        <v>1370</v>
      </c>
      <c r="O291" t="s">
        <v>186</v>
      </c>
      <c r="P291" t="s">
        <v>1371</v>
      </c>
      <c r="Q291" t="s">
        <v>192</v>
      </c>
      <c r="R291" t="s">
        <v>1372</v>
      </c>
      <c r="S291" s="159">
        <v>43077</v>
      </c>
      <c r="T291" s="161">
        <v>1900</v>
      </c>
      <c r="U291" s="161" t="s">
        <v>261</v>
      </c>
      <c r="V291" s="161">
        <v>1707.23</v>
      </c>
      <c r="W291" s="161">
        <v>0</v>
      </c>
      <c r="X291" s="122" t="s">
        <v>35</v>
      </c>
      <c r="Y291"/>
      <c r="Z291" s="161">
        <v>1707.23</v>
      </c>
      <c r="AA291" t="s">
        <v>41</v>
      </c>
      <c r="AB291" s="161" t="s">
        <v>1666</v>
      </c>
      <c r="AC291"/>
    </row>
    <row r="292" spans="1:29" ht="15.75" customHeight="1" x14ac:dyDescent="0.2">
      <c r="A292" s="159">
        <v>43060</v>
      </c>
      <c r="B292" s="159"/>
      <c r="C292" t="s">
        <v>1373</v>
      </c>
      <c r="D292" t="s">
        <v>296</v>
      </c>
      <c r="E292" t="s">
        <v>1374</v>
      </c>
      <c r="F292"/>
      <c r="G292" t="s">
        <v>1334</v>
      </c>
      <c r="H292" t="s">
        <v>1375</v>
      </c>
      <c r="I292" s="159">
        <v>43065</v>
      </c>
      <c r="J292" t="s">
        <v>30</v>
      </c>
      <c r="K292" t="s">
        <v>30</v>
      </c>
      <c r="L292"/>
      <c r="M292" t="s">
        <v>190</v>
      </c>
      <c r="N292" t="s">
        <v>1376</v>
      </c>
      <c r="O292" t="s">
        <v>190</v>
      </c>
      <c r="P292" t="s">
        <v>589</v>
      </c>
      <c r="Q292"/>
      <c r="R292"/>
      <c r="S292" s="159">
        <v>43082</v>
      </c>
      <c r="T292" s="161">
        <v>2332.35</v>
      </c>
      <c r="U292" s="161" t="s">
        <v>34</v>
      </c>
      <c r="V292" s="161">
        <v>2439.91</v>
      </c>
      <c r="W292" s="161">
        <v>0</v>
      </c>
      <c r="X292" s="122" t="s">
        <v>35</v>
      </c>
      <c r="Y292"/>
      <c r="Z292" s="161">
        <v>2439.91</v>
      </c>
      <c r="AA292" s="163" t="s">
        <v>41</v>
      </c>
      <c r="AB292" s="161"/>
      <c r="AC292"/>
    </row>
    <row r="293" spans="1:29" ht="15.75" customHeight="1" x14ac:dyDescent="0.2">
      <c r="A293" s="159">
        <v>43065</v>
      </c>
      <c r="B293" s="159"/>
      <c r="C293" t="s">
        <v>1377</v>
      </c>
      <c r="D293" t="s">
        <v>765</v>
      </c>
      <c r="E293" t="s">
        <v>1378</v>
      </c>
      <c r="F293"/>
      <c r="G293" t="s">
        <v>1334</v>
      </c>
      <c r="H293" t="s">
        <v>1379</v>
      </c>
      <c r="I293" s="159">
        <v>43454</v>
      </c>
      <c r="J293" t="s">
        <v>30</v>
      </c>
      <c r="K293"/>
      <c r="L293"/>
      <c r="M293" t="s">
        <v>188</v>
      </c>
      <c r="N293" t="s">
        <v>848</v>
      </c>
      <c r="O293"/>
      <c r="P293"/>
      <c r="Q293"/>
      <c r="R293"/>
      <c r="S293" s="159">
        <v>43084</v>
      </c>
      <c r="T293" s="161">
        <v>1950</v>
      </c>
      <c r="U293" s="161" t="s">
        <v>38</v>
      </c>
      <c r="V293" s="161">
        <v>2340</v>
      </c>
      <c r="W293" s="161">
        <v>0</v>
      </c>
      <c r="X293" s="122" t="s">
        <v>35</v>
      </c>
      <c r="Y293"/>
      <c r="Z293" s="161">
        <v>2340</v>
      </c>
      <c r="AA293" t="s">
        <v>41</v>
      </c>
      <c r="AB293" s="161"/>
      <c r="AC293"/>
    </row>
    <row r="294" spans="1:29" ht="15.75" customHeight="1" x14ac:dyDescent="0.2">
      <c r="A294" s="159">
        <v>43066</v>
      </c>
      <c r="B294" s="159"/>
      <c r="C294" t="s">
        <v>1380</v>
      </c>
      <c r="D294" t="s">
        <v>1381</v>
      </c>
      <c r="E294" t="s">
        <v>477</v>
      </c>
      <c r="F294"/>
      <c r="G294" t="s">
        <v>1353</v>
      </c>
      <c r="H294" t="s">
        <v>1382</v>
      </c>
      <c r="I294" s="159">
        <v>43091</v>
      </c>
      <c r="J294" t="s">
        <v>30</v>
      </c>
      <c r="K294" t="s">
        <v>31</v>
      </c>
      <c r="L294"/>
      <c r="M294" t="s">
        <v>190</v>
      </c>
      <c r="N294" t="s">
        <v>1073</v>
      </c>
      <c r="O294" t="s">
        <v>33</v>
      </c>
      <c r="P294" t="s">
        <v>1383</v>
      </c>
      <c r="Q294"/>
      <c r="R294"/>
      <c r="S294" s="159">
        <v>43084</v>
      </c>
      <c r="T294" s="161">
        <v>2979</v>
      </c>
      <c r="U294" s="161" t="s">
        <v>261</v>
      </c>
      <c r="V294" s="161">
        <v>2633.36</v>
      </c>
      <c r="W294" s="161">
        <v>0</v>
      </c>
      <c r="X294" s="122" t="s">
        <v>35</v>
      </c>
      <c r="Y294"/>
      <c r="Z294" s="161">
        <v>1444.86</v>
      </c>
      <c r="AA294" t="s">
        <v>41</v>
      </c>
      <c r="AB294" s="161"/>
      <c r="AC294"/>
    </row>
    <row r="295" spans="1:29" ht="15.75" customHeight="1" x14ac:dyDescent="0.2">
      <c r="A295" s="159">
        <v>42895</v>
      </c>
      <c r="B295" s="159"/>
      <c r="C295" t="s">
        <v>1384</v>
      </c>
      <c r="D295" t="s">
        <v>287</v>
      </c>
      <c r="E295" t="s">
        <v>1385</v>
      </c>
      <c r="F295"/>
      <c r="G295" t="s">
        <v>1334</v>
      </c>
      <c r="H295" s="163" t="s">
        <v>1386</v>
      </c>
      <c r="I295" s="159">
        <v>42935</v>
      </c>
      <c r="J295" t="s">
        <v>30</v>
      </c>
      <c r="K295" t="s">
        <v>30</v>
      </c>
      <c r="L295"/>
      <c r="M295" t="s">
        <v>190</v>
      </c>
      <c r="N295" t="s">
        <v>1387</v>
      </c>
      <c r="O295" t="s">
        <v>190</v>
      </c>
      <c r="P295" t="s">
        <v>1388</v>
      </c>
      <c r="Q295"/>
      <c r="R295"/>
      <c r="S295" s="159">
        <v>43084</v>
      </c>
      <c r="T295" s="161">
        <v>700</v>
      </c>
      <c r="U295" s="161" t="s">
        <v>261</v>
      </c>
      <c r="V295" s="161">
        <v>628.28</v>
      </c>
      <c r="W295" s="161">
        <v>628.28</v>
      </c>
      <c r="X295" s="122" t="s">
        <v>35</v>
      </c>
      <c r="Y295"/>
      <c r="Z295" s="161">
        <v>628.98</v>
      </c>
      <c r="AA295" s="163" t="s">
        <v>1680</v>
      </c>
      <c r="AB295" s="161" t="s">
        <v>1666</v>
      </c>
      <c r="AC295"/>
    </row>
    <row r="296" spans="1:29" ht="15.75" customHeight="1" x14ac:dyDescent="0.2">
      <c r="A296" s="159">
        <v>43065</v>
      </c>
      <c r="B296" s="159"/>
      <c r="C296" t="s">
        <v>1389</v>
      </c>
      <c r="D296" t="s">
        <v>296</v>
      </c>
      <c r="E296" t="s">
        <v>1390</v>
      </c>
      <c r="F296"/>
      <c r="G296" t="s">
        <v>1334</v>
      </c>
      <c r="H296" t="s">
        <v>1391</v>
      </c>
      <c r="I296" s="159">
        <v>43067</v>
      </c>
      <c r="J296" t="s">
        <v>30</v>
      </c>
      <c r="K296"/>
      <c r="L296"/>
      <c r="M296" t="s">
        <v>192</v>
      </c>
      <c r="N296" t="s">
        <v>1392</v>
      </c>
      <c r="O296"/>
      <c r="P296"/>
      <c r="Q296"/>
      <c r="R296"/>
      <c r="S296" s="159">
        <v>43110</v>
      </c>
      <c r="T296" s="161">
        <v>3408.82</v>
      </c>
      <c r="U296" s="161" t="s">
        <v>34</v>
      </c>
      <c r="V296" s="161">
        <v>3594.54</v>
      </c>
      <c r="W296" s="161">
        <v>0</v>
      </c>
      <c r="X296" s="122" t="s">
        <v>35</v>
      </c>
      <c r="Y296"/>
      <c r="Z296" s="161">
        <v>3594.54</v>
      </c>
      <c r="AA296" t="s">
        <v>41</v>
      </c>
      <c r="AB296" s="161"/>
      <c r="AC296"/>
    </row>
    <row r="297" spans="1:29" ht="15.75" customHeight="1" x14ac:dyDescent="0.2">
      <c r="A297" s="159">
        <v>43069</v>
      </c>
      <c r="B297" s="159"/>
      <c r="C297" t="s">
        <v>1393</v>
      </c>
      <c r="D297" t="s">
        <v>495</v>
      </c>
      <c r="E297" t="s">
        <v>436</v>
      </c>
      <c r="F297"/>
      <c r="G297" t="s">
        <v>1353</v>
      </c>
      <c r="H297" t="s">
        <v>1394</v>
      </c>
      <c r="I297" s="159">
        <v>43082</v>
      </c>
      <c r="J297" t="s">
        <v>30</v>
      </c>
      <c r="K297"/>
      <c r="L297"/>
      <c r="M297" t="s">
        <v>190</v>
      </c>
      <c r="N297" t="s">
        <v>788</v>
      </c>
      <c r="O297"/>
      <c r="P297"/>
      <c r="Q297"/>
      <c r="R297"/>
      <c r="S297" s="159">
        <v>43115</v>
      </c>
      <c r="T297" s="161">
        <v>1110</v>
      </c>
      <c r="U297" s="161" t="s">
        <v>38</v>
      </c>
      <c r="V297" s="161">
        <v>1332</v>
      </c>
      <c r="W297" s="161">
        <v>0</v>
      </c>
      <c r="X297" s="122" t="s">
        <v>35</v>
      </c>
      <c r="Y297"/>
      <c r="Z297" s="161">
        <v>1332</v>
      </c>
      <c r="AA297" t="s">
        <v>41</v>
      </c>
      <c r="AB297" s="161"/>
      <c r="AC297"/>
    </row>
    <row r="298" spans="1:29" ht="15.75" customHeight="1" x14ac:dyDescent="0.2">
      <c r="A298" s="159">
        <v>43069</v>
      </c>
      <c r="B298" s="159"/>
      <c r="C298" t="s">
        <v>1395</v>
      </c>
      <c r="D298" t="s">
        <v>1396</v>
      </c>
      <c r="E298" t="s">
        <v>1397</v>
      </c>
      <c r="F298"/>
      <c r="G298" t="s">
        <v>1353</v>
      </c>
      <c r="H298" t="s">
        <v>1398</v>
      </c>
      <c r="I298" s="159">
        <v>43077</v>
      </c>
      <c r="J298" t="s">
        <v>30</v>
      </c>
      <c r="K298"/>
      <c r="L298"/>
      <c r="M298" t="s">
        <v>192</v>
      </c>
      <c r="N298" t="s">
        <v>1399</v>
      </c>
      <c r="O298"/>
      <c r="P298"/>
      <c r="Q298"/>
      <c r="R298"/>
      <c r="S298" s="159">
        <v>43117</v>
      </c>
      <c r="T298" s="161">
        <v>1420</v>
      </c>
      <c r="U298" s="161" t="s">
        <v>38</v>
      </c>
      <c r="V298" s="161">
        <v>1704</v>
      </c>
      <c r="W298" s="161">
        <v>0</v>
      </c>
      <c r="X298" s="122" t="s">
        <v>35</v>
      </c>
      <c r="Y298"/>
      <c r="Z298" s="161">
        <v>1704</v>
      </c>
      <c r="AA298" t="s">
        <v>41</v>
      </c>
      <c r="AB298" s="161"/>
      <c r="AC298"/>
    </row>
    <row r="299" spans="1:29" ht="15.75" customHeight="1" x14ac:dyDescent="0.2">
      <c r="A299" s="159">
        <v>43054</v>
      </c>
      <c r="B299" s="159"/>
      <c r="C299" t="s">
        <v>1400</v>
      </c>
      <c r="D299" t="s">
        <v>1401</v>
      </c>
      <c r="E299" t="s">
        <v>1402</v>
      </c>
      <c r="F299"/>
      <c r="G299" t="s">
        <v>1353</v>
      </c>
      <c r="H299" t="s">
        <v>1403</v>
      </c>
      <c r="I299" s="159">
        <v>43174</v>
      </c>
      <c r="J299" t="s">
        <v>30</v>
      </c>
      <c r="K299" t="s">
        <v>30</v>
      </c>
      <c r="L299"/>
      <c r="M299" t="s">
        <v>190</v>
      </c>
      <c r="N299" t="s">
        <v>1404</v>
      </c>
      <c r="O299" t="s">
        <v>190</v>
      </c>
      <c r="P299" t="s">
        <v>1405</v>
      </c>
      <c r="Q299"/>
      <c r="R299"/>
      <c r="S299" s="159">
        <v>43117</v>
      </c>
      <c r="T299" s="161">
        <v>1239</v>
      </c>
      <c r="U299" s="161" t="s">
        <v>1406</v>
      </c>
      <c r="V299" s="161">
        <v>1486.8</v>
      </c>
      <c r="W299" s="161">
        <v>0</v>
      </c>
      <c r="X299" s="122" t="s">
        <v>35</v>
      </c>
      <c r="Y299"/>
      <c r="Z299" s="161">
        <v>1486.8</v>
      </c>
      <c r="AA299" t="s">
        <v>41</v>
      </c>
      <c r="AB299" s="161"/>
      <c r="AC299"/>
    </row>
    <row r="300" spans="1:29" ht="15.75" customHeight="1" x14ac:dyDescent="0.2">
      <c r="A300" s="159">
        <v>43075</v>
      </c>
      <c r="B300" s="159"/>
      <c r="C300" t="s">
        <v>1407</v>
      </c>
      <c r="D300" t="s">
        <v>1408</v>
      </c>
      <c r="E300" t="s">
        <v>1409</v>
      </c>
      <c r="F300"/>
      <c r="G300" t="s">
        <v>1334</v>
      </c>
      <c r="H300" t="s">
        <v>1410</v>
      </c>
      <c r="I300" s="159">
        <v>43179</v>
      </c>
      <c r="J300" t="s">
        <v>30</v>
      </c>
      <c r="K300"/>
      <c r="L300"/>
      <c r="M300" t="s">
        <v>186</v>
      </c>
      <c r="N300" t="s">
        <v>1411</v>
      </c>
      <c r="O300"/>
      <c r="P300"/>
      <c r="Q300"/>
      <c r="R300"/>
      <c r="S300" s="159">
        <v>43089</v>
      </c>
      <c r="T300" s="161">
        <v>1785</v>
      </c>
      <c r="U300" s="161" t="s">
        <v>38</v>
      </c>
      <c r="V300" s="161">
        <v>2142</v>
      </c>
      <c r="W300" s="161">
        <v>0</v>
      </c>
      <c r="X300" s="122" t="s">
        <v>35</v>
      </c>
      <c r="Y300"/>
      <c r="Z300" s="161">
        <v>2142</v>
      </c>
      <c r="AA300" t="s">
        <v>41</v>
      </c>
      <c r="AB300" s="161"/>
      <c r="AC300"/>
    </row>
    <row r="301" spans="1:29" ht="15.75" customHeight="1" x14ac:dyDescent="0.2">
      <c r="A301" s="159">
        <v>43173</v>
      </c>
      <c r="B301" s="159"/>
      <c r="C301" t="s">
        <v>1412</v>
      </c>
      <c r="D301" t="s">
        <v>435</v>
      </c>
      <c r="E301" t="s">
        <v>1413</v>
      </c>
      <c r="F301"/>
      <c r="G301" t="s">
        <v>1353</v>
      </c>
      <c r="H301" t="s">
        <v>1414</v>
      </c>
      <c r="I301" s="159">
        <v>43188</v>
      </c>
      <c r="J301" t="s">
        <v>30</v>
      </c>
      <c r="K301"/>
      <c r="L301"/>
      <c r="M301" t="s">
        <v>190</v>
      </c>
      <c r="N301" t="s">
        <v>1415</v>
      </c>
      <c r="O301"/>
      <c r="P301"/>
      <c r="Q301"/>
      <c r="R301"/>
      <c r="S301" s="159">
        <v>43188</v>
      </c>
      <c r="T301" s="161">
        <v>1165</v>
      </c>
      <c r="U301" s="161" t="s">
        <v>38</v>
      </c>
      <c r="V301" s="161">
        <v>1398</v>
      </c>
      <c r="W301" s="161">
        <v>0</v>
      </c>
      <c r="X301" s="122" t="s">
        <v>35</v>
      </c>
      <c r="Y301"/>
      <c r="Z301" s="161">
        <v>1398</v>
      </c>
      <c r="AA301" t="s">
        <v>41</v>
      </c>
      <c r="AB301"/>
      <c r="AC301"/>
    </row>
    <row r="302" spans="1:29" ht="15.75" customHeight="1" x14ac:dyDescent="0.2">
      <c r="A302" s="159">
        <v>43082</v>
      </c>
      <c r="B302" s="159"/>
      <c r="C302" t="s">
        <v>1416</v>
      </c>
      <c r="D302" t="s">
        <v>263</v>
      </c>
      <c r="E302" t="s">
        <v>1417</v>
      </c>
      <c r="F302"/>
      <c r="G302" t="s">
        <v>1334</v>
      </c>
      <c r="H302" t="s">
        <v>1418</v>
      </c>
      <c r="I302" s="159">
        <v>43224</v>
      </c>
      <c r="J302" t="s">
        <v>30</v>
      </c>
      <c r="K302"/>
      <c r="L302"/>
      <c r="M302" t="s">
        <v>32</v>
      </c>
      <c r="N302" t="s">
        <v>1419</v>
      </c>
      <c r="O302"/>
      <c r="P302"/>
      <c r="Q302"/>
      <c r="R302"/>
      <c r="S302" s="159">
        <v>43103</v>
      </c>
      <c r="T302" s="161">
        <v>1500</v>
      </c>
      <c r="U302" s="161" t="s">
        <v>1406</v>
      </c>
      <c r="V302" s="161">
        <v>1800</v>
      </c>
      <c r="W302" s="161">
        <v>0</v>
      </c>
      <c r="X302" s="122" t="s">
        <v>149</v>
      </c>
      <c r="Y302"/>
      <c r="Z302" s="161">
        <v>1800</v>
      </c>
      <c r="AA302" t="s">
        <v>41</v>
      </c>
      <c r="AB302"/>
      <c r="AC302"/>
    </row>
    <row r="303" spans="1:29" ht="15.75" customHeight="1" x14ac:dyDescent="0.2">
      <c r="A303" s="159">
        <v>43072</v>
      </c>
      <c r="B303" s="159"/>
      <c r="C303" t="s">
        <v>1420</v>
      </c>
      <c r="D303" t="s">
        <v>296</v>
      </c>
      <c r="E303" t="s">
        <v>1421</v>
      </c>
      <c r="F303"/>
      <c r="G303" t="s">
        <v>1334</v>
      </c>
      <c r="H303" t="s">
        <v>1422</v>
      </c>
      <c r="I303" s="159">
        <v>43074</v>
      </c>
      <c r="J303" t="s">
        <v>30</v>
      </c>
      <c r="K303" t="s">
        <v>30</v>
      </c>
      <c r="L303" t="s">
        <v>30</v>
      </c>
      <c r="M303" t="s">
        <v>190</v>
      </c>
      <c r="N303" t="s">
        <v>1146</v>
      </c>
      <c r="O303" t="s">
        <v>190</v>
      </c>
      <c r="P303" t="s">
        <v>1147</v>
      </c>
      <c r="Q303" t="s">
        <v>190</v>
      </c>
      <c r="R303" t="s">
        <v>867</v>
      </c>
      <c r="S303" s="159">
        <v>43110</v>
      </c>
      <c r="T303" s="161">
        <v>2798.82</v>
      </c>
      <c r="U303" s="161" t="s">
        <v>34</v>
      </c>
      <c r="V303" s="161">
        <v>2459.42</v>
      </c>
      <c r="W303" s="161">
        <v>0</v>
      </c>
      <c r="X303" s="122" t="s">
        <v>35</v>
      </c>
      <c r="Y303"/>
      <c r="Z303" s="161">
        <v>2459.42</v>
      </c>
      <c r="AA303" t="s">
        <v>41</v>
      </c>
      <c r="AB303" s="161"/>
      <c r="AC303"/>
    </row>
    <row r="304" spans="1:29" ht="15.75" customHeight="1" x14ac:dyDescent="0.2">
      <c r="A304" s="159">
        <v>43083</v>
      </c>
      <c r="B304" s="159"/>
      <c r="C304" s="163" t="s">
        <v>1423</v>
      </c>
      <c r="D304" t="s">
        <v>495</v>
      </c>
      <c r="E304" t="s">
        <v>1424</v>
      </c>
      <c r="F304"/>
      <c r="G304" t="s">
        <v>1334</v>
      </c>
      <c r="H304" t="s">
        <v>1425</v>
      </c>
      <c r="I304" s="159">
        <v>43122</v>
      </c>
      <c r="J304" t="s">
        <v>30</v>
      </c>
      <c r="K304" t="s">
        <v>30</v>
      </c>
      <c r="L304" t="s">
        <v>30</v>
      </c>
      <c r="M304" t="s">
        <v>32</v>
      </c>
      <c r="N304" t="s">
        <v>1426</v>
      </c>
      <c r="O304" t="s">
        <v>32</v>
      </c>
      <c r="P304" t="s">
        <v>1427</v>
      </c>
      <c r="Q304" t="s">
        <v>32</v>
      </c>
      <c r="R304" t="s">
        <v>1428</v>
      </c>
      <c r="S304" s="159">
        <v>43124</v>
      </c>
      <c r="T304" s="161">
        <v>1025</v>
      </c>
      <c r="U304" s="161" t="s">
        <v>38</v>
      </c>
      <c r="V304" s="161">
        <v>1230</v>
      </c>
      <c r="W304" s="161">
        <v>0</v>
      </c>
      <c r="X304" s="122" t="s">
        <v>35</v>
      </c>
      <c r="Y304"/>
      <c r="Z304" s="161">
        <v>1230</v>
      </c>
      <c r="AA304" t="s">
        <v>268</v>
      </c>
      <c r="AB304" s="161" t="s">
        <v>1681</v>
      </c>
      <c r="AC304" s="163"/>
    </row>
    <row r="305" spans="1:29" ht="15.75" customHeight="1" x14ac:dyDescent="0.2">
      <c r="A305" s="159">
        <v>43070</v>
      </c>
      <c r="B305" s="159"/>
      <c r="C305" t="s">
        <v>1429</v>
      </c>
      <c r="D305" t="s">
        <v>476</v>
      </c>
      <c r="E305" t="s">
        <v>665</v>
      </c>
      <c r="F305"/>
      <c r="G305" t="s">
        <v>1334</v>
      </c>
      <c r="H305" t="s">
        <v>1430</v>
      </c>
      <c r="I305" s="159">
        <v>43140</v>
      </c>
      <c r="J305" t="s">
        <v>30</v>
      </c>
      <c r="K305"/>
      <c r="L305"/>
      <c r="M305" t="s">
        <v>190</v>
      </c>
      <c r="N305" t="s">
        <v>490</v>
      </c>
      <c r="O305"/>
      <c r="P305"/>
      <c r="Q305"/>
      <c r="R305"/>
      <c r="S305" s="159">
        <v>43133</v>
      </c>
      <c r="T305">
        <v>2727</v>
      </c>
      <c r="U305" t="s">
        <v>261</v>
      </c>
      <c r="V305" s="161">
        <v>2397.36</v>
      </c>
      <c r="W305" s="161">
        <v>0</v>
      </c>
      <c r="X305" s="122" t="s">
        <v>35</v>
      </c>
      <c r="Y305"/>
      <c r="Z305" s="161">
        <v>2397.36</v>
      </c>
      <c r="AA305" t="s">
        <v>41</v>
      </c>
      <c r="AB305" s="161" t="s">
        <v>1666</v>
      </c>
      <c r="AC305"/>
    </row>
    <row r="306" spans="1:29" ht="15.75" customHeight="1" x14ac:dyDescent="0.2">
      <c r="A306" s="159">
        <v>43082</v>
      </c>
      <c r="B306" s="159"/>
      <c r="C306" t="s">
        <v>1431</v>
      </c>
      <c r="D306" t="s">
        <v>495</v>
      </c>
      <c r="E306" t="s">
        <v>436</v>
      </c>
      <c r="F306"/>
      <c r="G306" t="s">
        <v>1353</v>
      </c>
      <c r="H306" t="s">
        <v>1432</v>
      </c>
      <c r="I306" s="159">
        <v>43110</v>
      </c>
      <c r="J306" t="s">
        <v>30</v>
      </c>
      <c r="K306"/>
      <c r="L306"/>
      <c r="M306" t="s">
        <v>190</v>
      </c>
      <c r="N306" t="s">
        <v>483</v>
      </c>
      <c r="O306"/>
      <c r="P306"/>
      <c r="Q306"/>
      <c r="R306"/>
      <c r="S306" s="159">
        <v>43110</v>
      </c>
      <c r="T306" s="161">
        <v>1110</v>
      </c>
      <c r="U306" s="161" t="s">
        <v>38</v>
      </c>
      <c r="V306" s="161">
        <v>1332</v>
      </c>
      <c r="W306" s="161">
        <v>0</v>
      </c>
      <c r="X306" s="122" t="s">
        <v>35</v>
      </c>
      <c r="Y306"/>
      <c r="Z306" s="161">
        <v>1332</v>
      </c>
      <c r="AA306" t="s">
        <v>41</v>
      </c>
      <c r="AB306" s="161"/>
      <c r="AC306"/>
    </row>
    <row r="307" spans="1:29" ht="15.75" customHeight="1" x14ac:dyDescent="0.2">
      <c r="A307" s="159">
        <v>43079</v>
      </c>
      <c r="B307" s="159"/>
      <c r="C307" t="s">
        <v>1433</v>
      </c>
      <c r="D307" t="s">
        <v>653</v>
      </c>
      <c r="E307" t="s">
        <v>477</v>
      </c>
      <c r="F307"/>
      <c r="G307" t="s">
        <v>1353</v>
      </c>
      <c r="H307" t="s">
        <v>1434</v>
      </c>
      <c r="I307" s="159">
        <v>43118</v>
      </c>
      <c r="J307" t="s">
        <v>30</v>
      </c>
      <c r="K307" t="s">
        <v>30</v>
      </c>
      <c r="L307"/>
      <c r="M307" t="s">
        <v>190</v>
      </c>
      <c r="N307" t="s">
        <v>1323</v>
      </c>
      <c r="O307" t="s">
        <v>190</v>
      </c>
      <c r="P307" t="s">
        <v>667</v>
      </c>
      <c r="Q307"/>
      <c r="R307"/>
      <c r="S307" s="159">
        <v>43112</v>
      </c>
      <c r="T307" s="161">
        <v>1897</v>
      </c>
      <c r="U307" s="161" t="s">
        <v>261</v>
      </c>
      <c r="V307" s="161">
        <v>1676.91</v>
      </c>
      <c r="W307" s="161">
        <v>0</v>
      </c>
      <c r="X307" s="122" t="s">
        <v>35</v>
      </c>
      <c r="Y307"/>
      <c r="Z307" s="161">
        <v>1676.91</v>
      </c>
      <c r="AA307" t="s">
        <v>41</v>
      </c>
      <c r="AB307" s="162" t="s">
        <v>1666</v>
      </c>
      <c r="AC307"/>
    </row>
    <row r="308" spans="1:29" ht="15.75" customHeight="1" x14ac:dyDescent="0.2">
      <c r="A308" s="159">
        <v>43078</v>
      </c>
      <c r="B308" s="159"/>
      <c r="C308" t="s">
        <v>1435</v>
      </c>
      <c r="D308" t="s">
        <v>296</v>
      </c>
      <c r="E308" t="s">
        <v>350</v>
      </c>
      <c r="F308"/>
      <c r="G308" t="s">
        <v>1334</v>
      </c>
      <c r="H308" t="s">
        <v>1436</v>
      </c>
      <c r="I308" s="159">
        <v>43082</v>
      </c>
      <c r="J308" t="s">
        <v>30</v>
      </c>
      <c r="K308"/>
      <c r="L308"/>
      <c r="M308" t="s">
        <v>32</v>
      </c>
      <c r="N308" t="s">
        <v>1437</v>
      </c>
      <c r="O308"/>
      <c r="P308"/>
      <c r="Q308"/>
      <c r="R308"/>
      <c r="S308" s="159">
        <v>43117</v>
      </c>
      <c r="T308" s="161">
        <v>2691.18</v>
      </c>
      <c r="U308" s="161" t="s">
        <v>34</v>
      </c>
      <c r="V308" s="161">
        <v>3405.36</v>
      </c>
      <c r="W308" s="161">
        <v>0</v>
      </c>
      <c r="X308" s="122" t="s">
        <v>35</v>
      </c>
      <c r="Y308"/>
      <c r="Z308" s="161">
        <v>3405.36</v>
      </c>
      <c r="AA308" t="s">
        <v>41</v>
      </c>
      <c r="AB308" s="161"/>
      <c r="AC308"/>
    </row>
    <row r="309" spans="1:29" ht="15.75" customHeight="1" x14ac:dyDescent="0.2">
      <c r="A309" s="159">
        <v>43084</v>
      </c>
      <c r="B309" s="159"/>
      <c r="C309" t="s">
        <v>1438</v>
      </c>
      <c r="D309" t="s">
        <v>1439</v>
      </c>
      <c r="E309" t="s">
        <v>1440</v>
      </c>
      <c r="F309"/>
      <c r="G309" t="s">
        <v>1334</v>
      </c>
      <c r="H309" t="s">
        <v>1441</v>
      </c>
      <c r="I309" s="159">
        <v>43129</v>
      </c>
      <c r="J309" t="s">
        <v>30</v>
      </c>
      <c r="K309" t="s">
        <v>30</v>
      </c>
      <c r="L309" t="s">
        <v>30</v>
      </c>
      <c r="M309" t="s">
        <v>190</v>
      </c>
      <c r="N309" t="s">
        <v>341</v>
      </c>
      <c r="O309" t="s">
        <v>190</v>
      </c>
      <c r="P309" t="s">
        <v>1442</v>
      </c>
      <c r="Q309" t="s">
        <v>190</v>
      </c>
      <c r="R309" t="s">
        <v>1443</v>
      </c>
      <c r="S309" s="159">
        <v>43117</v>
      </c>
      <c r="T309" s="161">
        <v>1360</v>
      </c>
      <c r="U309" s="161" t="s">
        <v>38</v>
      </c>
      <c r="V309" s="161">
        <v>1632</v>
      </c>
      <c r="W309" s="161">
        <v>0</v>
      </c>
      <c r="X309" s="122" t="s">
        <v>148</v>
      </c>
      <c r="Y309" s="168"/>
      <c r="Z309" s="161">
        <v>1632</v>
      </c>
      <c r="AA309" t="s">
        <v>41</v>
      </c>
      <c r="AB309" s="161"/>
      <c r="AC309"/>
    </row>
    <row r="310" spans="1:29" ht="15.75" customHeight="1" x14ac:dyDescent="0.2">
      <c r="A310" s="159">
        <v>43084</v>
      </c>
      <c r="B310" s="159"/>
      <c r="C310" t="s">
        <v>1444</v>
      </c>
      <c r="D310" t="s">
        <v>495</v>
      </c>
      <c r="E310" t="s">
        <v>436</v>
      </c>
      <c r="F310"/>
      <c r="G310" t="s">
        <v>1353</v>
      </c>
      <c r="H310" t="s">
        <v>1445</v>
      </c>
      <c r="I310" s="159">
        <v>43115</v>
      </c>
      <c r="J310" t="s">
        <v>30</v>
      </c>
      <c r="K310"/>
      <c r="L310"/>
      <c r="M310" t="s">
        <v>190</v>
      </c>
      <c r="N310" t="s">
        <v>415</v>
      </c>
      <c r="O310"/>
      <c r="P310"/>
      <c r="Q310"/>
      <c r="R310"/>
      <c r="S310" s="159">
        <v>43117</v>
      </c>
      <c r="T310" s="161">
        <v>1110</v>
      </c>
      <c r="U310" s="161" t="s">
        <v>38</v>
      </c>
      <c r="V310" s="161">
        <v>1332</v>
      </c>
      <c r="W310" s="161">
        <v>0</v>
      </c>
      <c r="X310" s="122" t="s">
        <v>35</v>
      </c>
      <c r="Y310"/>
      <c r="Z310" s="161">
        <v>1332</v>
      </c>
      <c r="AA310" t="s">
        <v>41</v>
      </c>
      <c r="AB310" s="161"/>
      <c r="AC310"/>
    </row>
    <row r="311" spans="1:29" ht="15.75" customHeight="1" x14ac:dyDescent="0.2">
      <c r="A311" s="159">
        <v>43447</v>
      </c>
      <c r="B311" s="159"/>
      <c r="C311" t="s">
        <v>1446</v>
      </c>
      <c r="D311" t="s">
        <v>476</v>
      </c>
      <c r="E311" t="s">
        <v>477</v>
      </c>
      <c r="F311"/>
      <c r="G311" t="s">
        <v>1353</v>
      </c>
      <c r="H311" t="s">
        <v>1447</v>
      </c>
      <c r="I311" s="159">
        <v>43164</v>
      </c>
      <c r="J311" t="s">
        <v>30</v>
      </c>
      <c r="K311" t="s">
        <v>30</v>
      </c>
      <c r="L311" t="s">
        <v>160</v>
      </c>
      <c r="M311" t="s">
        <v>190</v>
      </c>
      <c r="N311" t="s">
        <v>1448</v>
      </c>
      <c r="O311" t="s">
        <v>190</v>
      </c>
      <c r="P311" t="s">
        <v>1448</v>
      </c>
      <c r="Q311" t="s">
        <v>160</v>
      </c>
      <c r="R311"/>
      <c r="S311" s="159">
        <v>43153</v>
      </c>
      <c r="T311" s="161">
        <v>2727</v>
      </c>
      <c r="U311" s="161" t="s">
        <v>261</v>
      </c>
      <c r="V311" s="161">
        <v>2397.36</v>
      </c>
      <c r="W311" s="161">
        <v>0</v>
      </c>
      <c r="X311" s="122" t="s">
        <v>35</v>
      </c>
      <c r="Y311"/>
      <c r="Z311" s="161">
        <v>2397.36</v>
      </c>
      <c r="AA311" t="s">
        <v>41</v>
      </c>
      <c r="AB311"/>
      <c r="AC311"/>
    </row>
    <row r="312" spans="1:29" ht="15.75" customHeight="1" x14ac:dyDescent="0.2">
      <c r="A312" s="159">
        <v>43087</v>
      </c>
      <c r="B312" s="159"/>
      <c r="C312" s="154" t="s">
        <v>1449</v>
      </c>
      <c r="D312" t="s">
        <v>263</v>
      </c>
      <c r="E312" t="s">
        <v>361</v>
      </c>
      <c r="F312"/>
      <c r="G312" t="s">
        <v>1334</v>
      </c>
      <c r="H312" t="s">
        <v>1450</v>
      </c>
      <c r="I312" s="159">
        <v>43151</v>
      </c>
      <c r="J312" t="s">
        <v>30</v>
      </c>
      <c r="K312"/>
      <c r="L312"/>
      <c r="M312" t="s">
        <v>32</v>
      </c>
      <c r="N312" t="s">
        <v>1073</v>
      </c>
      <c r="O312"/>
      <c r="P312"/>
      <c r="Q312"/>
      <c r="R312"/>
      <c r="S312" s="159">
        <v>43103</v>
      </c>
      <c r="T312" s="161">
        <v>1875</v>
      </c>
      <c r="U312" s="161" t="s">
        <v>38</v>
      </c>
      <c r="V312" s="161">
        <v>2250</v>
      </c>
      <c r="W312" s="161">
        <v>0</v>
      </c>
      <c r="X312" s="122" t="s">
        <v>35</v>
      </c>
      <c r="Y312"/>
      <c r="Z312" s="161">
        <v>2250</v>
      </c>
      <c r="AA312" t="s">
        <v>41</v>
      </c>
      <c r="AB312"/>
      <c r="AC312"/>
    </row>
    <row r="313" spans="1:29" ht="15.75" customHeight="1" x14ac:dyDescent="0.2">
      <c r="A313" s="159">
        <v>43076</v>
      </c>
      <c r="B313" s="159"/>
      <c r="C313" t="s">
        <v>1451</v>
      </c>
      <c r="D313" t="s">
        <v>287</v>
      </c>
      <c r="E313" t="s">
        <v>1452</v>
      </c>
      <c r="F313" t="s">
        <v>1453</v>
      </c>
      <c r="G313" t="s">
        <v>1334</v>
      </c>
      <c r="H313" t="s">
        <v>1454</v>
      </c>
      <c r="I313" s="159">
        <v>43087</v>
      </c>
      <c r="J313" t="s">
        <v>30</v>
      </c>
      <c r="K313"/>
      <c r="L313"/>
      <c r="M313" t="s">
        <v>190</v>
      </c>
      <c r="N313" t="s">
        <v>1261</v>
      </c>
      <c r="O313"/>
      <c r="P313"/>
      <c r="Q313"/>
      <c r="R313"/>
      <c r="S313" s="159">
        <v>43118</v>
      </c>
      <c r="T313" s="161">
        <v>1852</v>
      </c>
      <c r="U313" t="s">
        <v>261</v>
      </c>
      <c r="V313" s="161">
        <v>1637.12</v>
      </c>
      <c r="W313" s="161">
        <v>0</v>
      </c>
      <c r="X313" s="122" t="s">
        <v>35</v>
      </c>
      <c r="Y313"/>
      <c r="Z313" s="161">
        <v>1637.12</v>
      </c>
      <c r="AA313" t="s">
        <v>41</v>
      </c>
      <c r="AB313" s="161" t="s">
        <v>1666</v>
      </c>
      <c r="AC313"/>
    </row>
    <row r="314" spans="1:29" ht="15.75" customHeight="1" x14ac:dyDescent="0.2">
      <c r="A314" s="159">
        <v>43073</v>
      </c>
      <c r="B314" s="159"/>
      <c r="C314" t="s">
        <v>1455</v>
      </c>
      <c r="D314" t="s">
        <v>263</v>
      </c>
      <c r="E314" t="s">
        <v>1456</v>
      </c>
      <c r="F314"/>
      <c r="G314" t="s">
        <v>1334</v>
      </c>
      <c r="H314" s="163" t="s">
        <v>1457</v>
      </c>
      <c r="I314" s="159">
        <v>43184</v>
      </c>
      <c r="J314" t="s">
        <v>30</v>
      </c>
      <c r="K314"/>
      <c r="L314"/>
      <c r="M314" t="s">
        <v>186</v>
      </c>
      <c r="N314" t="s">
        <v>1458</v>
      </c>
      <c r="O314" t="s">
        <v>186</v>
      </c>
      <c r="P314" t="s">
        <v>1459</v>
      </c>
      <c r="Q314" t="s">
        <v>186</v>
      </c>
      <c r="R314" t="s">
        <v>1460</v>
      </c>
      <c r="S314" s="159">
        <v>43105</v>
      </c>
      <c r="T314" s="161">
        <v>1875</v>
      </c>
      <c r="U314" t="s">
        <v>38</v>
      </c>
      <c r="V314" s="161">
        <v>2250</v>
      </c>
      <c r="W314" s="161">
        <v>0</v>
      </c>
      <c r="X314" s="122" t="s">
        <v>149</v>
      </c>
      <c r="Y314"/>
      <c r="Z314" s="161">
        <v>2250</v>
      </c>
      <c r="AA314" s="163" t="s">
        <v>41</v>
      </c>
      <c r="AB314"/>
      <c r="AC314"/>
    </row>
    <row r="315" spans="1:29" ht="15.75" customHeight="1" x14ac:dyDescent="0.2">
      <c r="A315" s="159">
        <v>43082</v>
      </c>
      <c r="B315" s="159"/>
      <c r="C315" t="s">
        <v>1461</v>
      </c>
      <c r="D315" t="s">
        <v>653</v>
      </c>
      <c r="E315" t="s">
        <v>520</v>
      </c>
      <c r="F315"/>
      <c r="G315" t="s">
        <v>1334</v>
      </c>
      <c r="H315" t="s">
        <v>1462</v>
      </c>
      <c r="I315" s="159">
        <v>43118</v>
      </c>
      <c r="J315" t="s">
        <v>30</v>
      </c>
      <c r="K315"/>
      <c r="L315"/>
      <c r="M315" t="s">
        <v>190</v>
      </c>
      <c r="N315" t="s">
        <v>1463</v>
      </c>
      <c r="O315"/>
      <c r="P315"/>
      <c r="Q315"/>
      <c r="R315"/>
      <c r="S315" s="159">
        <v>43112</v>
      </c>
      <c r="T315" s="161">
        <v>2288</v>
      </c>
      <c r="U315" t="s">
        <v>261</v>
      </c>
      <c r="V315" s="161">
        <v>2022.54</v>
      </c>
      <c r="W315" s="161">
        <v>0</v>
      </c>
      <c r="X315" s="122" t="s">
        <v>35</v>
      </c>
      <c r="Y315"/>
      <c r="Z315" s="161">
        <v>2022.54</v>
      </c>
      <c r="AA315" t="s">
        <v>41</v>
      </c>
      <c r="AB315" s="161"/>
      <c r="AC315"/>
    </row>
    <row r="316" spans="1:29" ht="15.75" customHeight="1" x14ac:dyDescent="0.2">
      <c r="A316" s="159">
        <v>43088</v>
      </c>
      <c r="B316" s="159"/>
      <c r="C316" s="163" t="s">
        <v>1464</v>
      </c>
      <c r="D316" t="s">
        <v>296</v>
      </c>
      <c r="E316" t="s">
        <v>1465</v>
      </c>
      <c r="F316"/>
      <c r="G316" t="s">
        <v>1334</v>
      </c>
      <c r="H316" s="163" t="s">
        <v>1466</v>
      </c>
      <c r="I316" s="159">
        <v>43098</v>
      </c>
      <c r="J316" t="s">
        <v>30</v>
      </c>
      <c r="K316"/>
      <c r="L316"/>
      <c r="M316" t="s">
        <v>32</v>
      </c>
      <c r="N316" t="s">
        <v>1025</v>
      </c>
      <c r="O316"/>
      <c r="P316"/>
      <c r="Q316"/>
      <c r="R316"/>
      <c r="S316" s="159">
        <v>43145</v>
      </c>
      <c r="T316" s="161">
        <v>2297.67</v>
      </c>
      <c r="U316" t="s">
        <v>34</v>
      </c>
      <c r="V316" s="161">
        <v>2431.8200000000002</v>
      </c>
      <c r="W316" s="161">
        <v>0</v>
      </c>
      <c r="X316" s="122" t="s">
        <v>35</v>
      </c>
      <c r="Y316"/>
      <c r="Z316" s="161">
        <v>2431.8200000000002</v>
      </c>
      <c r="AA316" s="163" t="s">
        <v>41</v>
      </c>
      <c r="AB316"/>
      <c r="AC316"/>
    </row>
    <row r="317" spans="1:29" ht="15.75" customHeight="1" x14ac:dyDescent="0.2">
      <c r="A317" s="159">
        <v>43086</v>
      </c>
      <c r="B317" s="159"/>
      <c r="C317" t="s">
        <v>1467</v>
      </c>
      <c r="D317" t="s">
        <v>1275</v>
      </c>
      <c r="E317" t="s">
        <v>1468</v>
      </c>
      <c r="F317"/>
      <c r="G317" t="s">
        <v>1353</v>
      </c>
      <c r="H317" t="s">
        <v>1469</v>
      </c>
      <c r="I317" s="159">
        <v>43458</v>
      </c>
      <c r="J317" t="s">
        <v>30</v>
      </c>
      <c r="K317"/>
      <c r="L317"/>
      <c r="M317" t="s">
        <v>186</v>
      </c>
      <c r="N317" t="s">
        <v>1470</v>
      </c>
      <c r="O317"/>
      <c r="P317"/>
      <c r="Q317"/>
      <c r="R317"/>
      <c r="S317" s="159">
        <v>43112</v>
      </c>
      <c r="T317" s="161">
        <v>2900</v>
      </c>
      <c r="U317" t="s">
        <v>261</v>
      </c>
      <c r="V317" s="161">
        <v>2563.5300000000002</v>
      </c>
      <c r="W317" s="161">
        <v>0</v>
      </c>
      <c r="X317" s="122" t="s">
        <v>35</v>
      </c>
      <c r="Y317"/>
      <c r="Z317" s="161">
        <v>2563.5300000000002</v>
      </c>
      <c r="AA317" t="s">
        <v>41</v>
      </c>
      <c r="AB317" s="161" t="s">
        <v>1666</v>
      </c>
      <c r="AC317"/>
    </row>
    <row r="318" spans="1:29" ht="15.75" customHeight="1" x14ac:dyDescent="0.2">
      <c r="A318" s="159">
        <v>43091</v>
      </c>
      <c r="B318" s="159"/>
      <c r="C318" t="s">
        <v>1471</v>
      </c>
      <c r="D318" t="s">
        <v>569</v>
      </c>
      <c r="E318" t="s">
        <v>1472</v>
      </c>
      <c r="F318"/>
      <c r="G318" t="s">
        <v>1353</v>
      </c>
      <c r="H318" t="s">
        <v>1473</v>
      </c>
      <c r="I318" s="159">
        <v>43140</v>
      </c>
      <c r="J318" t="s">
        <v>30</v>
      </c>
      <c r="K318"/>
      <c r="L318"/>
      <c r="M318" t="s">
        <v>190</v>
      </c>
      <c r="N318" t="s">
        <v>415</v>
      </c>
      <c r="O318"/>
      <c r="P318"/>
      <c r="Q318"/>
      <c r="R318"/>
      <c r="S318" s="159">
        <v>43126</v>
      </c>
      <c r="T318" s="161">
        <v>2250</v>
      </c>
      <c r="U318" t="s">
        <v>261</v>
      </c>
      <c r="V318" s="161">
        <v>2188.5300000000002</v>
      </c>
      <c r="W318" s="161">
        <v>0</v>
      </c>
      <c r="X318" s="122" t="s">
        <v>35</v>
      </c>
      <c r="Y318"/>
      <c r="Z318" s="161">
        <v>2188.54</v>
      </c>
      <c r="AA318" t="s">
        <v>41</v>
      </c>
      <c r="AB318" s="161" t="s">
        <v>1666</v>
      </c>
      <c r="AC318"/>
    </row>
    <row r="319" spans="1:29" ht="15.75" customHeight="1" x14ac:dyDescent="0.2">
      <c r="A319" s="159">
        <v>43059</v>
      </c>
      <c r="B319" s="159"/>
      <c r="C319" t="s">
        <v>1474</v>
      </c>
      <c r="D319" t="s">
        <v>1475</v>
      </c>
      <c r="E319" t="s">
        <v>1476</v>
      </c>
      <c r="F319"/>
      <c r="G319" t="s">
        <v>1334</v>
      </c>
      <c r="H319" s="163" t="s">
        <v>1477</v>
      </c>
      <c r="I319" s="159">
        <v>43087</v>
      </c>
      <c r="J319" t="s">
        <v>30</v>
      </c>
      <c r="K319"/>
      <c r="L319"/>
      <c r="M319" t="s">
        <v>192</v>
      </c>
      <c r="N319" t="s">
        <v>1478</v>
      </c>
      <c r="O319"/>
      <c r="P319"/>
      <c r="Q319"/>
      <c r="R319"/>
      <c r="S319" s="159">
        <v>43131</v>
      </c>
      <c r="T319" s="161">
        <v>1875</v>
      </c>
      <c r="U319" t="s">
        <v>38</v>
      </c>
      <c r="V319" s="161">
        <v>2250</v>
      </c>
      <c r="W319" s="161">
        <v>0</v>
      </c>
      <c r="X319" s="122" t="s">
        <v>35</v>
      </c>
      <c r="Y319"/>
      <c r="Z319" s="161">
        <v>2250</v>
      </c>
      <c r="AA319" t="s">
        <v>41</v>
      </c>
      <c r="AB319" s="161"/>
      <c r="AC319"/>
    </row>
    <row r="320" spans="1:29" ht="15.75" customHeight="1" x14ac:dyDescent="0.2">
      <c r="A320" s="159">
        <v>43085</v>
      </c>
      <c r="B320" s="159"/>
      <c r="C320" t="s">
        <v>1479</v>
      </c>
      <c r="D320" t="s">
        <v>263</v>
      </c>
      <c r="E320" t="s">
        <v>1480</v>
      </c>
      <c r="F320"/>
      <c r="G320" t="s">
        <v>1334</v>
      </c>
      <c r="H320" s="163" t="s">
        <v>1481</v>
      </c>
      <c r="I320" s="159">
        <v>43205</v>
      </c>
      <c r="J320" t="s">
        <v>30</v>
      </c>
      <c r="K320"/>
      <c r="L320"/>
      <c r="M320" t="s">
        <v>32</v>
      </c>
      <c r="N320" t="s">
        <v>381</v>
      </c>
      <c r="O320"/>
      <c r="P320"/>
      <c r="Q320"/>
      <c r="R320"/>
      <c r="S320" s="159">
        <v>43104</v>
      </c>
      <c r="T320" s="161">
        <v>2100</v>
      </c>
      <c r="U320" s="161" t="s">
        <v>38</v>
      </c>
      <c r="V320" s="161">
        <v>2520</v>
      </c>
      <c r="W320" s="161">
        <v>0</v>
      </c>
      <c r="X320" s="122" t="s">
        <v>149</v>
      </c>
      <c r="Y320"/>
      <c r="Z320" s="161">
        <v>2520</v>
      </c>
      <c r="AA320" s="163" t="s">
        <v>41</v>
      </c>
      <c r="AB320"/>
      <c r="AC320"/>
    </row>
    <row r="321" spans="1:29" ht="15.75" customHeight="1" x14ac:dyDescent="0.2">
      <c r="A321" s="159">
        <v>43102</v>
      </c>
      <c r="B321" s="159"/>
      <c r="C321" t="s">
        <v>1482</v>
      </c>
      <c r="D321" t="s">
        <v>435</v>
      </c>
      <c r="E321" t="s">
        <v>436</v>
      </c>
      <c r="F321"/>
      <c r="G321" t="s">
        <v>1353</v>
      </c>
      <c r="H321" t="s">
        <v>1483</v>
      </c>
      <c r="I321" s="159">
        <v>43119</v>
      </c>
      <c r="J321" t="s">
        <v>30</v>
      </c>
      <c r="K321"/>
      <c r="L321"/>
      <c r="M321" t="s">
        <v>32</v>
      </c>
      <c r="N321" t="s">
        <v>1484</v>
      </c>
      <c r="O321"/>
      <c r="P321"/>
      <c r="Q321"/>
      <c r="R321"/>
      <c r="S321" s="159">
        <v>43124</v>
      </c>
      <c r="T321" s="161">
        <v>1110</v>
      </c>
      <c r="U321" t="s">
        <v>1406</v>
      </c>
      <c r="V321" s="161">
        <v>1332</v>
      </c>
      <c r="W321" s="161">
        <v>0</v>
      </c>
      <c r="X321" s="122" t="s">
        <v>35</v>
      </c>
      <c r="Y321"/>
      <c r="Z321" s="161">
        <v>1332</v>
      </c>
      <c r="AA321" t="s">
        <v>41</v>
      </c>
      <c r="AB321" s="161"/>
      <c r="AC321"/>
    </row>
    <row r="322" spans="1:29" ht="15.75" customHeight="1" x14ac:dyDescent="0.2">
      <c r="A322" s="159">
        <v>43069</v>
      </c>
      <c r="B322" s="159"/>
      <c r="C322" t="s">
        <v>1485</v>
      </c>
      <c r="D322" t="s">
        <v>263</v>
      </c>
      <c r="E322" t="s">
        <v>1486</v>
      </c>
      <c r="F322"/>
      <c r="G322" t="s">
        <v>1334</v>
      </c>
      <c r="H322" s="163" t="s">
        <v>1487</v>
      </c>
      <c r="I322" s="159">
        <v>43075</v>
      </c>
      <c r="J322" t="s">
        <v>30</v>
      </c>
      <c r="K322" t="s">
        <v>30</v>
      </c>
      <c r="L322"/>
      <c r="M322" t="s">
        <v>188</v>
      </c>
      <c r="N322" t="s">
        <v>1059</v>
      </c>
      <c r="O322" t="s">
        <v>188</v>
      </c>
      <c r="P322" t="s">
        <v>1059</v>
      </c>
      <c r="Q322"/>
      <c r="R322"/>
      <c r="S322" s="159">
        <v>43116</v>
      </c>
      <c r="T322" s="161">
        <v>1500</v>
      </c>
      <c r="U322" t="s">
        <v>38</v>
      </c>
      <c r="V322" s="161">
        <v>1800</v>
      </c>
      <c r="W322" s="161">
        <v>0</v>
      </c>
      <c r="X322" s="122" t="s">
        <v>149</v>
      </c>
      <c r="Y322"/>
      <c r="Z322" s="161">
        <v>1800</v>
      </c>
      <c r="AA322" s="163" t="s">
        <v>41</v>
      </c>
      <c r="AB322"/>
      <c r="AC322"/>
    </row>
    <row r="323" spans="1:29" ht="15.75" customHeight="1" x14ac:dyDescent="0.2">
      <c r="A323" s="159">
        <v>43103</v>
      </c>
      <c r="B323" s="159"/>
      <c r="C323" s="172" t="s">
        <v>1488</v>
      </c>
      <c r="D323" t="s">
        <v>263</v>
      </c>
      <c r="E323" t="s">
        <v>1067</v>
      </c>
      <c r="F323"/>
      <c r="G323" t="s">
        <v>1334</v>
      </c>
      <c r="H323" s="163" t="s">
        <v>1489</v>
      </c>
      <c r="I323" s="159">
        <v>43115</v>
      </c>
      <c r="J323" t="s">
        <v>30</v>
      </c>
      <c r="K323"/>
      <c r="L323"/>
      <c r="M323" t="s">
        <v>32</v>
      </c>
      <c r="N323" t="s">
        <v>1025</v>
      </c>
      <c r="O323"/>
      <c r="P323"/>
      <c r="Q323"/>
      <c r="R323"/>
      <c r="S323" s="159">
        <v>43118</v>
      </c>
      <c r="T323" s="161">
        <v>1875</v>
      </c>
      <c r="U323" t="s">
        <v>38</v>
      </c>
      <c r="V323" s="161">
        <v>2250</v>
      </c>
      <c r="W323" s="161">
        <v>0</v>
      </c>
      <c r="X323" s="122" t="s">
        <v>149</v>
      </c>
      <c r="Y323"/>
      <c r="Z323" s="161">
        <v>2250</v>
      </c>
      <c r="AA323" s="163" t="s">
        <v>41</v>
      </c>
      <c r="AB323"/>
      <c r="AC323"/>
    </row>
    <row r="324" spans="1:29" ht="15.75" customHeight="1" x14ac:dyDescent="0.2">
      <c r="A324" s="159">
        <v>43457</v>
      </c>
      <c r="B324" s="159"/>
      <c r="C324" s="163" t="s">
        <v>1490</v>
      </c>
      <c r="D324" t="s">
        <v>1491</v>
      </c>
      <c r="E324" t="s">
        <v>1492</v>
      </c>
      <c r="F324"/>
      <c r="G324" t="s">
        <v>1334</v>
      </c>
      <c r="H324" s="163" t="s">
        <v>1493</v>
      </c>
      <c r="I324" s="159">
        <v>43114</v>
      </c>
      <c r="J324" t="s">
        <v>30</v>
      </c>
      <c r="K324"/>
      <c r="L324"/>
      <c r="M324" t="s">
        <v>186</v>
      </c>
      <c r="N324" t="s">
        <v>650</v>
      </c>
      <c r="O324"/>
      <c r="P324"/>
      <c r="Q324"/>
      <c r="R324"/>
      <c r="S324" s="159">
        <v>43122</v>
      </c>
      <c r="T324" s="161">
        <v>1500</v>
      </c>
      <c r="U324" t="s">
        <v>38</v>
      </c>
      <c r="V324" s="161">
        <v>1800</v>
      </c>
      <c r="W324" s="161">
        <v>0</v>
      </c>
      <c r="X324" s="122" t="s">
        <v>149</v>
      </c>
      <c r="Y324"/>
      <c r="Z324" s="161">
        <v>1800</v>
      </c>
      <c r="AA324" s="163" t="s">
        <v>41</v>
      </c>
      <c r="AB324"/>
      <c r="AC324"/>
    </row>
    <row r="325" spans="1:29" ht="15.75" customHeight="1" x14ac:dyDescent="0.2">
      <c r="A325" s="159">
        <v>43089</v>
      </c>
      <c r="B325" s="159"/>
      <c r="C325" t="s">
        <v>1494</v>
      </c>
      <c r="D325" t="s">
        <v>263</v>
      </c>
      <c r="E325" t="s">
        <v>1495</v>
      </c>
      <c r="F325"/>
      <c r="G325" t="s">
        <v>1334</v>
      </c>
      <c r="H325" t="s">
        <v>1496</v>
      </c>
      <c r="I325" s="159">
        <v>43121</v>
      </c>
      <c r="J325" t="s">
        <v>30</v>
      </c>
      <c r="K325"/>
      <c r="L325"/>
      <c r="M325" t="s">
        <v>190</v>
      </c>
      <c r="N325" t="s">
        <v>415</v>
      </c>
      <c r="O325"/>
      <c r="P325"/>
      <c r="Q325"/>
      <c r="R325"/>
      <c r="S325" s="159">
        <v>43164</v>
      </c>
      <c r="T325" s="161">
        <v>2250</v>
      </c>
      <c r="U325" t="s">
        <v>261</v>
      </c>
      <c r="V325" s="161">
        <v>1978.02</v>
      </c>
      <c r="W325" s="161">
        <v>0</v>
      </c>
      <c r="X325" s="122" t="s">
        <v>149</v>
      </c>
      <c r="Y325"/>
      <c r="Z325" s="161">
        <v>1978.02</v>
      </c>
      <c r="AA325" t="s">
        <v>268</v>
      </c>
      <c r="AB325" s="161" t="s">
        <v>1677</v>
      </c>
      <c r="AC325"/>
    </row>
    <row r="326" spans="1:29" customFormat="1" ht="15.75" customHeight="1" x14ac:dyDescent="0.2">
      <c r="A326" s="159">
        <v>43082</v>
      </c>
      <c r="C326" t="s">
        <v>1497</v>
      </c>
      <c r="D326" t="s">
        <v>907</v>
      </c>
      <c r="E326" t="s">
        <v>1498</v>
      </c>
      <c r="G326" t="s">
        <v>1353</v>
      </c>
      <c r="H326" s="172" t="s">
        <v>1499</v>
      </c>
      <c r="I326" s="159">
        <v>43126</v>
      </c>
      <c r="J326" t="s">
        <v>30</v>
      </c>
      <c r="M326" t="s">
        <v>190</v>
      </c>
      <c r="N326" t="s">
        <v>1500</v>
      </c>
      <c r="O326" t="s">
        <v>190</v>
      </c>
      <c r="P326" t="s">
        <v>1501</v>
      </c>
      <c r="R326" t="s">
        <v>1502</v>
      </c>
      <c r="S326" s="159">
        <v>43201</v>
      </c>
      <c r="T326" s="161">
        <v>500</v>
      </c>
      <c r="U326" s="163" t="s">
        <v>38</v>
      </c>
      <c r="V326" s="161">
        <v>600</v>
      </c>
      <c r="W326" s="161">
        <v>0</v>
      </c>
      <c r="X326" s="122" t="s">
        <v>35</v>
      </c>
      <c r="Z326" s="161">
        <v>600</v>
      </c>
      <c r="AA326" s="163" t="s">
        <v>41</v>
      </c>
    </row>
    <row r="327" spans="1:29" ht="15.75" customHeight="1" x14ac:dyDescent="0.2">
      <c r="A327" s="159">
        <v>43150</v>
      </c>
      <c r="B327" s="159"/>
      <c r="C327" t="s">
        <v>1503</v>
      </c>
      <c r="D327" t="s">
        <v>596</v>
      </c>
      <c r="E327" t="s">
        <v>1504</v>
      </c>
      <c r="F327"/>
      <c r="G327" t="s">
        <v>1353</v>
      </c>
      <c r="H327" t="s">
        <v>1505</v>
      </c>
      <c r="I327" s="159">
        <v>43164</v>
      </c>
      <c r="J327" t="s">
        <v>30</v>
      </c>
      <c r="K327"/>
      <c r="L327"/>
      <c r="M327" t="s">
        <v>192</v>
      </c>
      <c r="N327" t="s">
        <v>884</v>
      </c>
      <c r="O327"/>
      <c r="P327"/>
      <c r="Q327"/>
      <c r="R327"/>
      <c r="S327" s="159">
        <v>43164</v>
      </c>
      <c r="T327" s="161">
        <v>2950</v>
      </c>
      <c r="U327" t="s">
        <v>261</v>
      </c>
      <c r="V327" s="161">
        <v>2497.5300000000002</v>
      </c>
      <c r="W327" s="161">
        <v>0</v>
      </c>
      <c r="X327" s="122" t="s">
        <v>35</v>
      </c>
      <c r="Y327"/>
      <c r="Z327" s="161">
        <v>2497.5300000000002</v>
      </c>
      <c r="AA327" t="s">
        <v>41</v>
      </c>
      <c r="AB327" t="s">
        <v>1666</v>
      </c>
      <c r="AC327"/>
    </row>
    <row r="328" spans="1:29" ht="15.75" customHeight="1" x14ac:dyDescent="0.2">
      <c r="A328" s="159">
        <v>43111</v>
      </c>
      <c r="B328" s="159"/>
      <c r="C328" t="s">
        <v>1506</v>
      </c>
      <c r="D328" t="s">
        <v>1475</v>
      </c>
      <c r="E328" t="s">
        <v>1507</v>
      </c>
      <c r="F328"/>
      <c r="G328" t="s">
        <v>1353</v>
      </c>
      <c r="H328" t="s">
        <v>1508</v>
      </c>
      <c r="I328" s="159">
        <v>43171</v>
      </c>
      <c r="J328" t="s">
        <v>30</v>
      </c>
      <c r="K328"/>
      <c r="L328"/>
      <c r="M328" t="s">
        <v>190</v>
      </c>
      <c r="N328" t="s">
        <v>1500</v>
      </c>
      <c r="O328" t="s">
        <v>190</v>
      </c>
      <c r="P328" t="s">
        <v>1501</v>
      </c>
      <c r="Q328" t="s">
        <v>190</v>
      </c>
      <c r="R328" t="s">
        <v>1502</v>
      </c>
      <c r="S328" s="159">
        <v>43124</v>
      </c>
      <c r="T328" s="161">
        <v>375</v>
      </c>
      <c r="U328" t="s">
        <v>38</v>
      </c>
      <c r="V328" s="161">
        <v>450</v>
      </c>
      <c r="W328" s="161">
        <v>0</v>
      </c>
      <c r="X328" s="122" t="s">
        <v>35</v>
      </c>
      <c r="Y328"/>
      <c r="Z328" s="161">
        <v>450</v>
      </c>
      <c r="AA328" t="s">
        <v>41</v>
      </c>
      <c r="AB328" s="161"/>
      <c r="AC328"/>
    </row>
    <row r="329" spans="1:29" ht="15.75" customHeight="1" x14ac:dyDescent="0.2">
      <c r="A329" s="159">
        <v>43106</v>
      </c>
      <c r="B329" s="159"/>
      <c r="C329" t="s">
        <v>1509</v>
      </c>
      <c r="D329" t="s">
        <v>296</v>
      </c>
      <c r="E329" t="s">
        <v>1510</v>
      </c>
      <c r="F329"/>
      <c r="G329" t="s">
        <v>1334</v>
      </c>
      <c r="H329" t="s">
        <v>1511</v>
      </c>
      <c r="I329" s="159">
        <v>43109</v>
      </c>
      <c r="J329" t="s">
        <v>30</v>
      </c>
      <c r="K329"/>
      <c r="L329"/>
      <c r="M329" t="s">
        <v>190</v>
      </c>
      <c r="N329" t="s">
        <v>1512</v>
      </c>
      <c r="O329"/>
      <c r="P329"/>
      <c r="Q329"/>
      <c r="R329"/>
      <c r="S329" s="159">
        <v>43131</v>
      </c>
      <c r="T329" s="161">
        <v>3605.58</v>
      </c>
      <c r="U329" t="s">
        <v>34</v>
      </c>
      <c r="V329" s="161">
        <v>3180.08</v>
      </c>
      <c r="W329" s="161">
        <v>0</v>
      </c>
      <c r="X329" s="122" t="s">
        <v>35</v>
      </c>
      <c r="Y329"/>
      <c r="Z329" s="161">
        <v>3180.08</v>
      </c>
      <c r="AA329" t="s">
        <v>41</v>
      </c>
      <c r="AB329" s="161"/>
      <c r="AC329"/>
    </row>
    <row r="330" spans="1:29" ht="15.75" customHeight="1" x14ac:dyDescent="0.2">
      <c r="A330" s="159">
        <v>43056</v>
      </c>
      <c r="B330" s="159"/>
      <c r="C330" t="s">
        <v>1513</v>
      </c>
      <c r="D330" t="s">
        <v>449</v>
      </c>
      <c r="E330" t="s">
        <v>1514</v>
      </c>
      <c r="F330"/>
      <c r="G330" t="s">
        <v>1334</v>
      </c>
      <c r="H330" t="s">
        <v>1515</v>
      </c>
      <c r="I330" s="159">
        <v>43122</v>
      </c>
      <c r="J330" t="s">
        <v>30</v>
      </c>
      <c r="K330"/>
      <c r="L330"/>
      <c r="M330" t="s">
        <v>311</v>
      </c>
      <c r="N330" t="s">
        <v>1059</v>
      </c>
      <c r="O330"/>
      <c r="P330"/>
      <c r="Q330"/>
      <c r="R330"/>
      <c r="S330" s="159">
        <v>43152</v>
      </c>
      <c r="T330" s="161">
        <v>447</v>
      </c>
      <c r="U330" t="s">
        <v>38</v>
      </c>
      <c r="V330" s="161">
        <v>536.4</v>
      </c>
      <c r="W330" s="161">
        <v>0</v>
      </c>
      <c r="X330" s="122" t="s">
        <v>158</v>
      </c>
      <c r="Y330"/>
      <c r="Z330" s="161">
        <v>536.4</v>
      </c>
      <c r="AA330" t="s">
        <v>41</v>
      </c>
      <c r="AB330"/>
      <c r="AC330"/>
    </row>
    <row r="331" spans="1:29" ht="15.75" customHeight="1" x14ac:dyDescent="0.2">
      <c r="A331" s="159">
        <v>43074</v>
      </c>
      <c r="B331" s="159"/>
      <c r="C331" t="s">
        <v>1516</v>
      </c>
      <c r="D331" t="s">
        <v>529</v>
      </c>
      <c r="E331" t="s">
        <v>1517</v>
      </c>
      <c r="F331"/>
      <c r="G331" t="s">
        <v>1334</v>
      </c>
      <c r="H331" t="s">
        <v>1518</v>
      </c>
      <c r="I331" s="159">
        <v>43117</v>
      </c>
      <c r="J331" t="s">
        <v>30</v>
      </c>
      <c r="K331"/>
      <c r="L331"/>
      <c r="M331" t="s">
        <v>190</v>
      </c>
      <c r="N331" t="s">
        <v>1519</v>
      </c>
      <c r="O331"/>
      <c r="P331"/>
      <c r="Q331"/>
      <c r="R331"/>
      <c r="S331" s="159">
        <v>43138</v>
      </c>
      <c r="T331" s="161">
        <v>447</v>
      </c>
      <c r="U331" t="s">
        <v>38</v>
      </c>
      <c r="V331" s="161">
        <v>536.4</v>
      </c>
      <c r="W331">
        <v>0</v>
      </c>
      <c r="X331" s="122" t="s">
        <v>35</v>
      </c>
      <c r="Y331"/>
      <c r="Z331" s="161">
        <v>536.4</v>
      </c>
      <c r="AA331" t="s">
        <v>41</v>
      </c>
      <c r="AB331" s="161"/>
      <c r="AC331"/>
    </row>
    <row r="332" spans="1:29" ht="15.75" customHeight="1" x14ac:dyDescent="0.2">
      <c r="A332" s="159">
        <v>43100</v>
      </c>
      <c r="B332" s="159"/>
      <c r="C332" t="s">
        <v>1520</v>
      </c>
      <c r="D332" t="s">
        <v>476</v>
      </c>
      <c r="E332" t="s">
        <v>477</v>
      </c>
      <c r="F332"/>
      <c r="G332" t="s">
        <v>1353</v>
      </c>
      <c r="H332" t="s">
        <v>1521</v>
      </c>
      <c r="I332" s="159">
        <v>43137</v>
      </c>
      <c r="J332" t="s">
        <v>30</v>
      </c>
      <c r="K332"/>
      <c r="L332"/>
      <c r="M332" t="s">
        <v>190</v>
      </c>
      <c r="N332" t="s">
        <v>1228</v>
      </c>
      <c r="O332" t="s">
        <v>190</v>
      </c>
      <c r="P332" t="s">
        <v>324</v>
      </c>
      <c r="Q332"/>
      <c r="R332"/>
      <c r="S332" s="159">
        <v>43126</v>
      </c>
      <c r="T332" s="161">
        <v>2727</v>
      </c>
      <c r="U332" t="s">
        <v>261</v>
      </c>
      <c r="V332" s="161">
        <v>2397.36</v>
      </c>
      <c r="W332" s="161">
        <v>0</v>
      </c>
      <c r="X332" s="122" t="s">
        <v>35</v>
      </c>
      <c r="Y332"/>
      <c r="Z332" s="161">
        <v>2397.36</v>
      </c>
      <c r="AA332" t="s">
        <v>41</v>
      </c>
      <c r="AB332" s="161" t="s">
        <v>1666</v>
      </c>
      <c r="AC332"/>
    </row>
    <row r="333" spans="1:29" ht="15.75" customHeight="1" x14ac:dyDescent="0.2">
      <c r="A333" s="159">
        <v>43111</v>
      </c>
      <c r="B333" s="159"/>
      <c r="C333" t="s">
        <v>1522</v>
      </c>
      <c r="D333" t="s">
        <v>821</v>
      </c>
      <c r="E333" t="s">
        <v>1238</v>
      </c>
      <c r="F333"/>
      <c r="G333" t="s">
        <v>1353</v>
      </c>
      <c r="H333" t="s">
        <v>1523</v>
      </c>
      <c r="I333" s="159">
        <v>43145</v>
      </c>
      <c r="J333" t="s">
        <v>30</v>
      </c>
      <c r="K333" t="s">
        <v>30</v>
      </c>
      <c r="L333"/>
      <c r="M333" t="s">
        <v>32</v>
      </c>
      <c r="N333" t="s">
        <v>895</v>
      </c>
      <c r="O333" t="s">
        <v>32</v>
      </c>
      <c r="P333" t="s">
        <v>896</v>
      </c>
      <c r="Q333"/>
      <c r="R333"/>
      <c r="S333" s="159">
        <v>43133</v>
      </c>
      <c r="T333" s="161">
        <v>3692</v>
      </c>
      <c r="U333" t="s">
        <v>261</v>
      </c>
      <c r="V333" s="161">
        <v>3245.71</v>
      </c>
      <c r="W333" s="161">
        <v>0</v>
      </c>
      <c r="X333" s="122" t="s">
        <v>35</v>
      </c>
      <c r="Y333"/>
      <c r="Z333" s="161">
        <v>3245.71</v>
      </c>
      <c r="AA333" s="163" t="s">
        <v>42</v>
      </c>
      <c r="AB333" s="162" t="s">
        <v>1682</v>
      </c>
      <c r="AC333"/>
    </row>
    <row r="334" spans="1:29" ht="15.75" customHeight="1" x14ac:dyDescent="0.2">
      <c r="A334" s="173" t="s">
        <v>1524</v>
      </c>
      <c r="B334" s="164"/>
      <c r="C334" s="163" t="s">
        <v>1525</v>
      </c>
      <c r="D334" t="s">
        <v>1526</v>
      </c>
      <c r="E334" t="s">
        <v>1527</v>
      </c>
      <c r="F334"/>
      <c r="G334" t="s">
        <v>1334</v>
      </c>
      <c r="H334" s="163" t="s">
        <v>1528</v>
      </c>
      <c r="I334" s="173" t="s">
        <v>1529</v>
      </c>
      <c r="J334" t="s">
        <v>30</v>
      </c>
      <c r="K334" t="s">
        <v>1530</v>
      </c>
      <c r="L334"/>
      <c r="M334" t="s">
        <v>32</v>
      </c>
      <c r="N334"/>
      <c r="O334"/>
      <c r="P334"/>
      <c r="Q334"/>
      <c r="R334"/>
      <c r="S334" s="164" t="s">
        <v>1531</v>
      </c>
      <c r="T334" s="161">
        <v>1050</v>
      </c>
      <c r="U334" t="s">
        <v>38</v>
      </c>
      <c r="V334" s="161">
        <v>1260</v>
      </c>
      <c r="W334" s="161">
        <v>0</v>
      </c>
      <c r="X334" s="122" t="s">
        <v>35</v>
      </c>
      <c r="Y334"/>
      <c r="Z334" s="161">
        <v>1260</v>
      </c>
      <c r="AA334" s="163" t="s">
        <v>41</v>
      </c>
      <c r="AB334" t="s">
        <v>1666</v>
      </c>
      <c r="AC334"/>
    </row>
    <row r="335" spans="1:29" ht="15.75" customHeight="1" x14ac:dyDescent="0.2">
      <c r="A335" s="159">
        <v>43119</v>
      </c>
      <c r="B335" s="159"/>
      <c r="C335" t="s">
        <v>1532</v>
      </c>
      <c r="D335" t="s">
        <v>495</v>
      </c>
      <c r="E335" t="s">
        <v>436</v>
      </c>
      <c r="F335"/>
      <c r="G335" t="s">
        <v>1353</v>
      </c>
      <c r="H335" t="s">
        <v>1533</v>
      </c>
      <c r="I335" s="159">
        <v>43133</v>
      </c>
      <c r="J335" t="s">
        <v>30</v>
      </c>
      <c r="K335"/>
      <c r="L335"/>
      <c r="M335" t="s">
        <v>190</v>
      </c>
      <c r="N335" t="s">
        <v>415</v>
      </c>
      <c r="O335"/>
      <c r="P335"/>
      <c r="Q335"/>
      <c r="R335"/>
      <c r="S335" s="159">
        <v>43152</v>
      </c>
      <c r="T335" s="161">
        <v>1165</v>
      </c>
      <c r="U335" t="s">
        <v>38</v>
      </c>
      <c r="V335" s="161">
        <v>1398</v>
      </c>
      <c r="W335" s="161">
        <v>0</v>
      </c>
      <c r="X335" s="122" t="s">
        <v>35</v>
      </c>
      <c r="Y335"/>
      <c r="Z335" s="161">
        <v>1398</v>
      </c>
      <c r="AA335" t="s">
        <v>41</v>
      </c>
      <c r="AB335"/>
      <c r="AC335"/>
    </row>
    <row r="336" spans="1:29" ht="15.75" customHeight="1" x14ac:dyDescent="0.2">
      <c r="A336" s="159">
        <v>42969</v>
      </c>
      <c r="B336" s="159"/>
      <c r="C336" t="s">
        <v>1534</v>
      </c>
      <c r="D336" t="s">
        <v>287</v>
      </c>
      <c r="E336" t="s">
        <v>322</v>
      </c>
      <c r="F336"/>
      <c r="G336" t="s">
        <v>1334</v>
      </c>
      <c r="H336" t="s">
        <v>1535</v>
      </c>
      <c r="I336" s="159">
        <v>42990</v>
      </c>
      <c r="J336" t="s">
        <v>30</v>
      </c>
      <c r="K336"/>
      <c r="L336"/>
      <c r="M336" t="s">
        <v>190</v>
      </c>
      <c r="N336" t="s">
        <v>490</v>
      </c>
      <c r="O336"/>
      <c r="P336"/>
      <c r="Q336"/>
      <c r="R336"/>
      <c r="S336" s="159">
        <v>43133</v>
      </c>
      <c r="T336" s="161">
        <v>1950</v>
      </c>
      <c r="U336" t="s">
        <v>261</v>
      </c>
      <c r="V336" s="161">
        <v>1723.75</v>
      </c>
      <c r="W336" s="161">
        <v>0</v>
      </c>
      <c r="X336" s="122" t="s">
        <v>35</v>
      </c>
      <c r="Y336"/>
      <c r="Z336" s="161">
        <v>1723.76</v>
      </c>
      <c r="AA336" t="s">
        <v>41</v>
      </c>
      <c r="AB336" s="161" t="s">
        <v>1666</v>
      </c>
      <c r="AC336"/>
    </row>
    <row r="337" spans="1:29" ht="15.75" customHeight="1" x14ac:dyDescent="0.2">
      <c r="A337" s="159">
        <v>43120</v>
      </c>
      <c r="B337" s="159"/>
      <c r="C337" t="s">
        <v>1536</v>
      </c>
      <c r="D337" t="s">
        <v>476</v>
      </c>
      <c r="E337" t="s">
        <v>665</v>
      </c>
      <c r="F337"/>
      <c r="G337" t="s">
        <v>1334</v>
      </c>
      <c r="H337" t="s">
        <v>1537</v>
      </c>
      <c r="I337" s="159">
        <v>43166</v>
      </c>
      <c r="J337" t="s">
        <v>30</v>
      </c>
      <c r="K337" t="s">
        <v>30</v>
      </c>
      <c r="L337" t="s">
        <v>160</v>
      </c>
      <c r="M337" t="s">
        <v>190</v>
      </c>
      <c r="N337" t="s">
        <v>1538</v>
      </c>
      <c r="O337" t="s">
        <v>190</v>
      </c>
      <c r="P337" t="s">
        <v>1160</v>
      </c>
      <c r="Q337" t="s">
        <v>160</v>
      </c>
      <c r="R337" t="s">
        <v>1539</v>
      </c>
      <c r="S337" s="159">
        <v>43164</v>
      </c>
      <c r="T337" s="161">
        <v>2727</v>
      </c>
      <c r="U337" t="s">
        <v>261</v>
      </c>
      <c r="V337" s="161">
        <v>2308.7399999999998</v>
      </c>
      <c r="W337" s="161">
        <v>0</v>
      </c>
      <c r="X337" s="122" t="s">
        <v>35</v>
      </c>
      <c r="Y337"/>
      <c r="Z337" s="161">
        <v>2308.7399999999998</v>
      </c>
      <c r="AA337" t="s">
        <v>41</v>
      </c>
      <c r="AB337" s="161" t="s">
        <v>1666</v>
      </c>
      <c r="AC337"/>
    </row>
    <row r="338" spans="1:29" ht="15.75" customHeight="1" x14ac:dyDescent="0.2">
      <c r="A338" s="159">
        <v>43124</v>
      </c>
      <c r="B338" s="159"/>
      <c r="C338" t="s">
        <v>1670</v>
      </c>
      <c r="D338" t="s">
        <v>287</v>
      </c>
      <c r="E338" t="s">
        <v>1088</v>
      </c>
      <c r="F338"/>
      <c r="G338" t="s">
        <v>1296</v>
      </c>
      <c r="H338" t="s">
        <v>1669</v>
      </c>
      <c r="I338" s="159">
        <v>43131</v>
      </c>
      <c r="J338" t="s">
        <v>30</v>
      </c>
      <c r="K338" t="s">
        <v>30</v>
      </c>
      <c r="L338" t="s">
        <v>30</v>
      </c>
      <c r="M338" t="s">
        <v>190</v>
      </c>
      <c r="N338" t="s">
        <v>779</v>
      </c>
      <c r="O338" t="s">
        <v>190</v>
      </c>
      <c r="P338" t="s">
        <v>593</v>
      </c>
      <c r="Q338" t="s">
        <v>190</v>
      </c>
      <c r="R338" t="s">
        <v>1132</v>
      </c>
      <c r="S338" s="159">
        <v>43175</v>
      </c>
      <c r="T338" s="161">
        <v>1950</v>
      </c>
      <c r="U338" t="s">
        <v>261</v>
      </c>
      <c r="V338" s="161">
        <v>1714.29</v>
      </c>
      <c r="W338" s="161">
        <v>0</v>
      </c>
      <c r="X338" s="122" t="s">
        <v>35</v>
      </c>
      <c r="Y338"/>
      <c r="Z338" s="161">
        <v>1714.29</v>
      </c>
      <c r="AA338" t="s">
        <v>41</v>
      </c>
      <c r="AB338" t="s">
        <v>1666</v>
      </c>
      <c r="AC338"/>
    </row>
    <row r="339" spans="1:29" ht="15.75" customHeight="1" x14ac:dyDescent="0.2">
      <c r="A339" s="159">
        <v>43119</v>
      </c>
      <c r="B339" s="159"/>
      <c r="C339" t="s">
        <v>1540</v>
      </c>
      <c r="D339" t="s">
        <v>476</v>
      </c>
      <c r="E339" t="s">
        <v>477</v>
      </c>
      <c r="F339"/>
      <c r="G339" t="s">
        <v>1353</v>
      </c>
      <c r="H339" t="s">
        <v>1541</v>
      </c>
      <c r="I339" s="159">
        <v>43164</v>
      </c>
      <c r="J339" t="s">
        <v>30</v>
      </c>
      <c r="K339"/>
      <c r="L339"/>
      <c r="M339" t="s">
        <v>190</v>
      </c>
      <c r="N339" t="s">
        <v>1261</v>
      </c>
      <c r="O339"/>
      <c r="P339"/>
      <c r="Q339"/>
      <c r="R339"/>
      <c r="S339" s="159">
        <v>43153</v>
      </c>
      <c r="T339" s="161">
        <v>2727</v>
      </c>
      <c r="U339" t="s">
        <v>261</v>
      </c>
      <c r="V339" s="161">
        <v>2397.36</v>
      </c>
      <c r="W339" s="161">
        <v>0</v>
      </c>
      <c r="X339" s="122" t="s">
        <v>35</v>
      </c>
      <c r="Y339"/>
      <c r="Z339" s="161">
        <v>2397.36</v>
      </c>
      <c r="AA339" t="s">
        <v>41</v>
      </c>
      <c r="AB339"/>
      <c r="AC339"/>
    </row>
    <row r="340" spans="1:29" ht="15.75" customHeight="1" x14ac:dyDescent="0.2">
      <c r="A340" s="159">
        <v>43039</v>
      </c>
      <c r="B340" s="159"/>
      <c r="C340" t="s">
        <v>1542</v>
      </c>
      <c r="D340" t="s">
        <v>476</v>
      </c>
      <c r="E340" t="s">
        <v>1543</v>
      </c>
      <c r="F340"/>
      <c r="G340" t="s">
        <v>1334</v>
      </c>
      <c r="H340" t="s">
        <v>1544</v>
      </c>
      <c r="I340" s="159">
        <v>43112</v>
      </c>
      <c r="J340" t="s">
        <v>30</v>
      </c>
      <c r="K340" t="s">
        <v>30</v>
      </c>
      <c r="L340" t="s">
        <v>30</v>
      </c>
      <c r="M340" t="s">
        <v>190</v>
      </c>
      <c r="N340" t="s">
        <v>1157</v>
      </c>
      <c r="O340" t="s">
        <v>190</v>
      </c>
      <c r="P340" t="s">
        <v>1545</v>
      </c>
      <c r="Q340" t="s">
        <v>190</v>
      </c>
      <c r="R340" t="s">
        <v>941</v>
      </c>
      <c r="S340" s="159">
        <v>43164</v>
      </c>
      <c r="T340" s="161">
        <v>2727</v>
      </c>
      <c r="U340" t="s">
        <v>261</v>
      </c>
      <c r="V340" s="161">
        <v>2308.7399999999998</v>
      </c>
      <c r="W340" s="161">
        <v>0</v>
      </c>
      <c r="X340" s="122" t="s">
        <v>35</v>
      </c>
      <c r="Y340"/>
      <c r="Z340" s="161">
        <v>2308.73</v>
      </c>
      <c r="AA340" t="s">
        <v>41</v>
      </c>
      <c r="AB340" s="161" t="s">
        <v>1666</v>
      </c>
      <c r="AC340"/>
    </row>
    <row r="341" spans="1:29" ht="15.75" customHeight="1" x14ac:dyDescent="0.2">
      <c r="A341" s="159">
        <v>43129</v>
      </c>
      <c r="B341" s="159"/>
      <c r="C341" t="s">
        <v>1546</v>
      </c>
      <c r="D341" t="s">
        <v>263</v>
      </c>
      <c r="E341" t="s">
        <v>1547</v>
      </c>
      <c r="F341"/>
      <c r="G341" t="s">
        <v>1334</v>
      </c>
      <c r="H341" t="s">
        <v>1548</v>
      </c>
      <c r="I341" s="159">
        <v>43133</v>
      </c>
      <c r="J341" t="s">
        <v>30</v>
      </c>
      <c r="K341"/>
      <c r="L341"/>
      <c r="M341" t="s">
        <v>190</v>
      </c>
      <c r="N341" t="s">
        <v>673</v>
      </c>
      <c r="O341"/>
      <c r="P341"/>
      <c r="Q341"/>
      <c r="R341"/>
      <c r="S341" s="159">
        <v>43174</v>
      </c>
      <c r="T341" s="161">
        <v>2250</v>
      </c>
      <c r="U341" t="s">
        <v>38</v>
      </c>
      <c r="V341" s="161">
        <v>2700</v>
      </c>
      <c r="W341" s="161">
        <v>0</v>
      </c>
      <c r="X341" s="122" t="s">
        <v>149</v>
      </c>
      <c r="Y341"/>
      <c r="Z341" s="161">
        <v>2700</v>
      </c>
      <c r="AA341" t="s">
        <v>41</v>
      </c>
      <c r="AB341"/>
      <c r="AC341"/>
    </row>
    <row r="342" spans="1:29" ht="15.75" customHeight="1" x14ac:dyDescent="0.2">
      <c r="A342" s="159">
        <v>43125</v>
      </c>
      <c r="B342" s="159"/>
      <c r="C342" t="s">
        <v>1549</v>
      </c>
      <c r="D342" t="s">
        <v>476</v>
      </c>
      <c r="E342" t="s">
        <v>477</v>
      </c>
      <c r="F342"/>
      <c r="G342" t="s">
        <v>1353</v>
      </c>
      <c r="H342" t="s">
        <v>1550</v>
      </c>
      <c r="I342" s="159">
        <v>43164</v>
      </c>
      <c r="J342" t="s">
        <v>30</v>
      </c>
      <c r="K342" t="s">
        <v>30</v>
      </c>
      <c r="L342"/>
      <c r="M342" t="s">
        <v>190</v>
      </c>
      <c r="N342" t="s">
        <v>1323</v>
      </c>
      <c r="O342" t="s">
        <v>190</v>
      </c>
      <c r="P342" t="s">
        <v>1551</v>
      </c>
      <c r="Q342"/>
      <c r="R342"/>
      <c r="S342" s="159">
        <v>43153</v>
      </c>
      <c r="T342" s="161">
        <v>2064</v>
      </c>
      <c r="U342" t="s">
        <v>261</v>
      </c>
      <c r="V342" s="161">
        <v>1814.5</v>
      </c>
      <c r="W342" s="161">
        <v>0</v>
      </c>
      <c r="X342" s="122" t="s">
        <v>35</v>
      </c>
      <c r="Y342"/>
      <c r="Z342" s="161">
        <v>1814.51</v>
      </c>
      <c r="AA342" t="s">
        <v>41</v>
      </c>
      <c r="AB342" s="161" t="s">
        <v>1666</v>
      </c>
      <c r="AC342"/>
    </row>
    <row r="343" spans="1:29" ht="15.75" customHeight="1" x14ac:dyDescent="0.2">
      <c r="A343" s="159">
        <v>43104</v>
      </c>
      <c r="B343" s="159"/>
      <c r="C343" t="s">
        <v>1552</v>
      </c>
      <c r="D343" t="s">
        <v>495</v>
      </c>
      <c r="E343" t="s">
        <v>1553</v>
      </c>
      <c r="F343"/>
      <c r="G343" t="s">
        <v>1353</v>
      </c>
      <c r="H343" t="s">
        <v>1554</v>
      </c>
      <c r="I343" s="159">
        <v>43129</v>
      </c>
      <c r="J343" t="s">
        <v>30</v>
      </c>
      <c r="K343"/>
      <c r="L343"/>
      <c r="M343" t="s">
        <v>190</v>
      </c>
      <c r="N343" t="s">
        <v>1331</v>
      </c>
      <c r="O343"/>
      <c r="P343"/>
      <c r="Q343"/>
      <c r="R343"/>
      <c r="S343" s="159">
        <v>43180</v>
      </c>
      <c r="T343" s="161">
        <v>1110</v>
      </c>
      <c r="U343" t="s">
        <v>38</v>
      </c>
      <c r="V343" s="161">
        <v>1332</v>
      </c>
      <c r="W343" s="161">
        <v>0</v>
      </c>
      <c r="X343" s="122" t="s">
        <v>35</v>
      </c>
      <c r="Y343"/>
      <c r="Z343" s="161">
        <v>1332</v>
      </c>
      <c r="AA343" t="s">
        <v>41</v>
      </c>
      <c r="AB343"/>
      <c r="AC343"/>
    </row>
    <row r="344" spans="1:29" ht="15.75" customHeight="1" x14ac:dyDescent="0.2">
      <c r="A344" s="159">
        <v>43130</v>
      </c>
      <c r="B344" s="159"/>
      <c r="C344" t="s">
        <v>1555</v>
      </c>
      <c r="D344" t="s">
        <v>1439</v>
      </c>
      <c r="E344" t="s">
        <v>338</v>
      </c>
      <c r="F344"/>
      <c r="G344" t="s">
        <v>1334</v>
      </c>
      <c r="H344" t="s">
        <v>1556</v>
      </c>
      <c r="I344" s="159">
        <v>43171</v>
      </c>
      <c r="J344" t="s">
        <v>30</v>
      </c>
      <c r="K344" t="s">
        <v>30</v>
      </c>
      <c r="L344" t="s">
        <v>30</v>
      </c>
      <c r="M344" t="s">
        <v>190</v>
      </c>
      <c r="N344" t="s">
        <v>863</v>
      </c>
      <c r="O344" t="s">
        <v>190</v>
      </c>
      <c r="P344" t="s">
        <v>1557</v>
      </c>
      <c r="Q344" t="s">
        <v>190</v>
      </c>
      <c r="R344" t="s">
        <v>742</v>
      </c>
      <c r="S344" s="159">
        <v>43159</v>
      </c>
      <c r="T344" s="161">
        <v>1360</v>
      </c>
      <c r="U344" t="s">
        <v>38</v>
      </c>
      <c r="V344" s="161">
        <v>1632</v>
      </c>
      <c r="W344" s="161">
        <v>0</v>
      </c>
      <c r="X344" s="122" t="s">
        <v>148</v>
      </c>
      <c r="Y344"/>
      <c r="Z344" s="161">
        <v>1632</v>
      </c>
      <c r="AA344" t="s">
        <v>41</v>
      </c>
      <c r="AB344"/>
      <c r="AC344"/>
    </row>
    <row r="345" spans="1:29" ht="15.75" customHeight="1" x14ac:dyDescent="0.2">
      <c r="A345" s="159">
        <v>43128</v>
      </c>
      <c r="B345" s="159"/>
      <c r="C345" t="s">
        <v>1558</v>
      </c>
      <c r="D345" t="s">
        <v>1559</v>
      </c>
      <c r="E345" t="s">
        <v>1560</v>
      </c>
      <c r="F345"/>
      <c r="G345" t="s">
        <v>1334</v>
      </c>
      <c r="H345" t="s">
        <v>1561</v>
      </c>
      <c r="I345" s="159">
        <v>43138</v>
      </c>
      <c r="J345" t="s">
        <v>30</v>
      </c>
      <c r="K345" t="s">
        <v>160</v>
      </c>
      <c r="L345"/>
      <c r="M345" t="s">
        <v>190</v>
      </c>
      <c r="N345" t="s">
        <v>1562</v>
      </c>
      <c r="O345" t="s">
        <v>160</v>
      </c>
      <c r="P345" t="s">
        <v>1563</v>
      </c>
      <c r="Q345"/>
      <c r="R345"/>
      <c r="S345" s="159">
        <v>43175</v>
      </c>
      <c r="T345" s="161">
        <v>1439.95</v>
      </c>
      <c r="U345" t="s">
        <v>38</v>
      </c>
      <c r="V345" s="161">
        <v>1727.94</v>
      </c>
      <c r="W345" s="161">
        <v>0</v>
      </c>
      <c r="X345" s="122" t="s">
        <v>35</v>
      </c>
      <c r="Y345"/>
      <c r="Z345" s="161">
        <v>1727.94</v>
      </c>
      <c r="AA345" t="s">
        <v>41</v>
      </c>
      <c r="AB345" s="161" t="s">
        <v>1666</v>
      </c>
      <c r="AC345"/>
    </row>
    <row r="346" spans="1:29" ht="15.75" customHeight="1" x14ac:dyDescent="0.2">
      <c r="A346" s="159">
        <v>43120</v>
      </c>
      <c r="B346" s="159"/>
      <c r="C346" t="s">
        <v>1564</v>
      </c>
      <c r="D346" t="s">
        <v>263</v>
      </c>
      <c r="E346" t="s">
        <v>1223</v>
      </c>
      <c r="F346"/>
      <c r="G346" t="s">
        <v>1334</v>
      </c>
      <c r="H346" t="s">
        <v>1565</v>
      </c>
      <c r="I346" s="159">
        <v>43132</v>
      </c>
      <c r="J346" t="s">
        <v>30</v>
      </c>
      <c r="K346" t="s">
        <v>30</v>
      </c>
      <c r="L346"/>
      <c r="M346" t="s">
        <v>32</v>
      </c>
      <c r="N346" t="s">
        <v>1566</v>
      </c>
      <c r="O346" t="s">
        <v>32</v>
      </c>
      <c r="P346" t="s">
        <v>1567</v>
      </c>
      <c r="Q346"/>
      <c r="R346"/>
      <c r="S346" s="159">
        <v>43145</v>
      </c>
      <c r="T346" s="161">
        <v>1875</v>
      </c>
      <c r="U346" t="s">
        <v>38</v>
      </c>
      <c r="V346" s="161">
        <v>2250</v>
      </c>
      <c r="W346" s="161">
        <v>0</v>
      </c>
      <c r="X346" s="122" t="s">
        <v>149</v>
      </c>
      <c r="Y346"/>
      <c r="Z346" s="161">
        <v>2250</v>
      </c>
      <c r="AA346" t="s">
        <v>41</v>
      </c>
      <c r="AB346"/>
      <c r="AC346"/>
    </row>
    <row r="347" spans="1:29" ht="15.75" customHeight="1" x14ac:dyDescent="0.2">
      <c r="A347" s="159">
        <v>43138</v>
      </c>
      <c r="B347" s="159"/>
      <c r="C347" t="s">
        <v>1568</v>
      </c>
      <c r="D347" t="s">
        <v>435</v>
      </c>
      <c r="E347" t="s">
        <v>1569</v>
      </c>
      <c r="F347"/>
      <c r="G347" t="s">
        <v>1353</v>
      </c>
      <c r="H347" t="s">
        <v>1570</v>
      </c>
      <c r="I347" s="159">
        <v>43157</v>
      </c>
      <c r="J347" t="s">
        <v>30</v>
      </c>
      <c r="K347" t="s">
        <v>30</v>
      </c>
      <c r="L347"/>
      <c r="M347" t="s">
        <v>192</v>
      </c>
      <c r="N347" t="s">
        <v>1571</v>
      </c>
      <c r="O347" t="s">
        <v>192</v>
      </c>
      <c r="P347" t="s">
        <v>505</v>
      </c>
      <c r="Q347"/>
      <c r="R347"/>
      <c r="S347" s="159">
        <v>43166</v>
      </c>
      <c r="T347" s="161">
        <v>1165</v>
      </c>
      <c r="U347" t="s">
        <v>38</v>
      </c>
      <c r="V347" s="161">
        <v>1398</v>
      </c>
      <c r="W347" s="161">
        <v>0</v>
      </c>
      <c r="X347" s="122" t="s">
        <v>35</v>
      </c>
      <c r="Y347"/>
      <c r="Z347" s="161">
        <v>1398</v>
      </c>
      <c r="AA347" t="s">
        <v>41</v>
      </c>
      <c r="AB347"/>
      <c r="AC347"/>
    </row>
    <row r="348" spans="1:29" ht="15.75" customHeight="1" x14ac:dyDescent="0.2">
      <c r="A348" s="159">
        <v>43136</v>
      </c>
      <c r="B348" s="159"/>
      <c r="C348" t="s">
        <v>1572</v>
      </c>
      <c r="D348" t="s">
        <v>296</v>
      </c>
      <c r="E348" t="s">
        <v>1573</v>
      </c>
      <c r="F348"/>
      <c r="G348" t="s">
        <v>1334</v>
      </c>
      <c r="H348" t="s">
        <v>1574</v>
      </c>
      <c r="I348" s="159">
        <v>43138</v>
      </c>
      <c r="J348" t="s">
        <v>30</v>
      </c>
      <c r="K348"/>
      <c r="L348"/>
      <c r="M348" t="s">
        <v>186</v>
      </c>
      <c r="N348" t="s">
        <v>1470</v>
      </c>
      <c r="O348"/>
      <c r="P348"/>
      <c r="Q348"/>
      <c r="R348"/>
      <c r="S348" s="159">
        <v>43159</v>
      </c>
      <c r="T348" s="161">
        <v>3605.58</v>
      </c>
      <c r="U348" t="s">
        <v>34</v>
      </c>
      <c r="V348" s="161">
        <v>3162.23</v>
      </c>
      <c r="W348" s="161">
        <v>0</v>
      </c>
      <c r="X348" s="122" t="s">
        <v>35</v>
      </c>
      <c r="Y348"/>
      <c r="Z348" s="161">
        <v>3162.23</v>
      </c>
      <c r="AA348" t="s">
        <v>41</v>
      </c>
      <c r="AB348"/>
      <c r="AC348"/>
    </row>
    <row r="349" spans="1:29" ht="15.75" customHeight="1" x14ac:dyDescent="0.2">
      <c r="A349" s="159">
        <v>43146</v>
      </c>
      <c r="B349" s="159"/>
      <c r="C349" t="s">
        <v>1575</v>
      </c>
      <c r="D349" t="s">
        <v>412</v>
      </c>
      <c r="E349" t="s">
        <v>1576</v>
      </c>
      <c r="F349"/>
      <c r="G349" t="s">
        <v>1334</v>
      </c>
      <c r="H349" t="s">
        <v>1577</v>
      </c>
      <c r="I349" s="159">
        <v>43206</v>
      </c>
      <c r="J349" t="s">
        <v>30</v>
      </c>
      <c r="K349" t="s">
        <v>30</v>
      </c>
      <c r="L349" t="s">
        <v>30</v>
      </c>
      <c r="M349" t="s">
        <v>190</v>
      </c>
      <c r="N349" t="s">
        <v>1578</v>
      </c>
      <c r="O349" t="s">
        <v>190</v>
      </c>
      <c r="P349" t="s">
        <v>1579</v>
      </c>
      <c r="Q349" t="s">
        <v>190</v>
      </c>
      <c r="R349" t="s">
        <v>1580</v>
      </c>
      <c r="S349" s="159">
        <v>43188</v>
      </c>
      <c r="T349" s="161">
        <v>1360</v>
      </c>
      <c r="U349" t="s">
        <v>38</v>
      </c>
      <c r="V349" s="161">
        <v>1632</v>
      </c>
      <c r="W349" s="161">
        <v>0</v>
      </c>
      <c r="X349" s="122" t="s">
        <v>35</v>
      </c>
      <c r="Y349"/>
      <c r="Z349" s="161">
        <v>1632</v>
      </c>
      <c r="AA349" t="s">
        <v>41</v>
      </c>
      <c r="AB349"/>
      <c r="AC349"/>
    </row>
    <row r="350" spans="1:29" ht="15.75" customHeight="1" x14ac:dyDescent="0.2">
      <c r="A350" s="159">
        <v>43133</v>
      </c>
      <c r="B350" s="159"/>
      <c r="C350" t="s">
        <v>1581</v>
      </c>
      <c r="D350" t="s">
        <v>804</v>
      </c>
      <c r="E350" t="s">
        <v>1582</v>
      </c>
      <c r="F350"/>
      <c r="G350" t="s">
        <v>1334</v>
      </c>
      <c r="H350" t="s">
        <v>1583</v>
      </c>
      <c r="I350" s="159">
        <v>43192</v>
      </c>
      <c r="J350" t="s">
        <v>30</v>
      </c>
      <c r="K350" t="s">
        <v>30</v>
      </c>
      <c r="L350"/>
      <c r="M350" t="s">
        <v>32</v>
      </c>
      <c r="N350" t="s">
        <v>1426</v>
      </c>
      <c r="O350" t="s">
        <v>32</v>
      </c>
      <c r="P350" t="s">
        <v>1437</v>
      </c>
      <c r="Q350"/>
      <c r="R350"/>
      <c r="S350" s="159">
        <v>43159</v>
      </c>
      <c r="T350" s="161">
        <v>1275</v>
      </c>
      <c r="U350" t="s">
        <v>38</v>
      </c>
      <c r="V350" s="161">
        <v>1530</v>
      </c>
      <c r="W350" s="161">
        <v>0</v>
      </c>
      <c r="X350" s="122" t="s">
        <v>152</v>
      </c>
      <c r="Y350"/>
      <c r="Z350" s="161">
        <v>1530</v>
      </c>
      <c r="AA350" t="s">
        <v>41</v>
      </c>
      <c r="AB350"/>
      <c r="AC350"/>
    </row>
    <row r="351" spans="1:29" ht="15.75" customHeight="1" x14ac:dyDescent="0.2">
      <c r="A351" s="159">
        <v>43129</v>
      </c>
      <c r="B351" s="159"/>
      <c r="C351" t="s">
        <v>1584</v>
      </c>
      <c r="D351" t="s">
        <v>296</v>
      </c>
      <c r="E351" t="s">
        <v>1585</v>
      </c>
      <c r="F351"/>
      <c r="G351" t="s">
        <v>1334</v>
      </c>
      <c r="H351" t="s">
        <v>1586</v>
      </c>
      <c r="I351" s="159">
        <v>43139</v>
      </c>
      <c r="J351" t="s">
        <v>30</v>
      </c>
      <c r="K351" t="s">
        <v>30</v>
      </c>
      <c r="L351"/>
      <c r="M351" t="s">
        <v>186</v>
      </c>
      <c r="N351" t="s">
        <v>443</v>
      </c>
      <c r="O351" t="s">
        <v>186</v>
      </c>
      <c r="P351" t="s">
        <v>1587</v>
      </c>
      <c r="Q351"/>
      <c r="R351"/>
      <c r="S351" s="159">
        <v>43159</v>
      </c>
      <c r="T351" s="161">
        <v>2120.9299999999998</v>
      </c>
      <c r="U351" t="s">
        <v>34</v>
      </c>
      <c r="V351" s="161">
        <v>2232.17</v>
      </c>
      <c r="W351" s="161">
        <v>0</v>
      </c>
      <c r="X351" s="122" t="s">
        <v>35</v>
      </c>
      <c r="Y351"/>
      <c r="Z351" s="161">
        <v>2232.17</v>
      </c>
      <c r="AA351" t="s">
        <v>41</v>
      </c>
      <c r="AB351"/>
      <c r="AC351"/>
    </row>
    <row r="352" spans="1:29" ht="15.75" customHeight="1" x14ac:dyDescent="0.2">
      <c r="A352" s="159">
        <v>43140</v>
      </c>
      <c r="B352" s="159"/>
      <c r="C352" t="s">
        <v>1588</v>
      </c>
      <c r="D352" t="s">
        <v>476</v>
      </c>
      <c r="E352" t="s">
        <v>477</v>
      </c>
      <c r="F352"/>
      <c r="G352" t="s">
        <v>1353</v>
      </c>
      <c r="H352" t="s">
        <v>1589</v>
      </c>
      <c r="I352" s="159">
        <v>43164</v>
      </c>
      <c r="J352" t="s">
        <v>30</v>
      </c>
      <c r="K352"/>
      <c r="L352"/>
      <c r="M352" t="s">
        <v>190</v>
      </c>
      <c r="N352" t="s">
        <v>867</v>
      </c>
      <c r="O352"/>
      <c r="P352"/>
      <c r="Q352"/>
      <c r="R352"/>
      <c r="S352" s="159">
        <v>43153</v>
      </c>
      <c r="T352" s="161">
        <v>2727</v>
      </c>
      <c r="U352" t="s">
        <v>261</v>
      </c>
      <c r="V352" s="161">
        <v>2308.7399999999998</v>
      </c>
      <c r="W352" s="161">
        <v>0</v>
      </c>
      <c r="X352" s="122" t="s">
        <v>35</v>
      </c>
      <c r="Y352"/>
      <c r="Z352" s="161">
        <v>2308.73</v>
      </c>
      <c r="AA352" t="s">
        <v>41</v>
      </c>
      <c r="AB352"/>
      <c r="AC352"/>
    </row>
    <row r="353" spans="1:29" ht="15.75" customHeight="1" x14ac:dyDescent="0.2">
      <c r="A353" s="159">
        <v>43134</v>
      </c>
      <c r="B353" s="159"/>
      <c r="C353" t="s">
        <v>1590</v>
      </c>
      <c r="D353" t="s">
        <v>263</v>
      </c>
      <c r="E353" t="s">
        <v>361</v>
      </c>
      <c r="F353"/>
      <c r="G353" t="s">
        <v>1334</v>
      </c>
      <c r="H353" t="s">
        <v>1591</v>
      </c>
      <c r="I353" s="159">
        <v>43157</v>
      </c>
      <c r="J353" t="s">
        <v>30</v>
      </c>
      <c r="K353" t="s">
        <v>30</v>
      </c>
      <c r="L353" t="s">
        <v>160</v>
      </c>
      <c r="M353" t="s">
        <v>32</v>
      </c>
      <c r="N353" t="s">
        <v>363</v>
      </c>
      <c r="O353" t="s">
        <v>32</v>
      </c>
      <c r="P353" t="s">
        <v>896</v>
      </c>
      <c r="Q353" t="s">
        <v>160</v>
      </c>
      <c r="R353" t="s">
        <v>819</v>
      </c>
      <c r="S353" s="159">
        <v>43145</v>
      </c>
      <c r="T353" s="161">
        <v>1875</v>
      </c>
      <c r="U353" t="s">
        <v>38</v>
      </c>
      <c r="V353" s="161">
        <v>2250</v>
      </c>
      <c r="W353" s="161">
        <v>0</v>
      </c>
      <c r="X353" s="122" t="s">
        <v>149</v>
      </c>
      <c r="Y353"/>
      <c r="Z353" s="161">
        <v>2250</v>
      </c>
      <c r="AA353" t="s">
        <v>41</v>
      </c>
      <c r="AB353"/>
      <c r="AC353"/>
    </row>
    <row r="354" spans="1:29" ht="15.75" customHeight="1" x14ac:dyDescent="0.2">
      <c r="A354" s="159">
        <v>43136</v>
      </c>
      <c r="B354" s="159"/>
      <c r="C354" t="s">
        <v>1592</v>
      </c>
      <c r="D354" t="s">
        <v>344</v>
      </c>
      <c r="E354" t="s">
        <v>1593</v>
      </c>
      <c r="F354"/>
      <c r="G354" t="s">
        <v>1353</v>
      </c>
      <c r="H354" t="s">
        <v>1594</v>
      </c>
      <c r="I354" s="159">
        <v>43144</v>
      </c>
      <c r="J354" t="s">
        <v>30</v>
      </c>
      <c r="K354"/>
      <c r="L354"/>
      <c r="M354" t="s">
        <v>186</v>
      </c>
      <c r="N354" t="s">
        <v>1595</v>
      </c>
      <c r="O354"/>
      <c r="P354"/>
      <c r="Q354"/>
      <c r="R354"/>
      <c r="S354" s="159">
        <v>43164</v>
      </c>
      <c r="T354" s="161">
        <v>1200</v>
      </c>
      <c r="U354" t="s">
        <v>348</v>
      </c>
      <c r="V354" s="161">
        <v>1127.9000000000001</v>
      </c>
      <c r="W354" s="161">
        <v>0</v>
      </c>
      <c r="X354" s="122" t="s">
        <v>35</v>
      </c>
      <c r="Y354"/>
      <c r="Z354" s="161">
        <v>1127.9000000000001</v>
      </c>
      <c r="AA354" t="s">
        <v>41</v>
      </c>
      <c r="AB354" t="s">
        <v>1666</v>
      </c>
      <c r="AC354"/>
    </row>
    <row r="355" spans="1:29" ht="15.75" customHeight="1" x14ac:dyDescent="0.2">
      <c r="A355" s="159">
        <v>43137</v>
      </c>
      <c r="B355" s="159"/>
      <c r="C355" t="s">
        <v>1596</v>
      </c>
      <c r="D355" t="s">
        <v>337</v>
      </c>
      <c r="E355" t="s">
        <v>761</v>
      </c>
      <c r="F355"/>
      <c r="G355" t="s">
        <v>1334</v>
      </c>
      <c r="H355" t="s">
        <v>1597</v>
      </c>
      <c r="I355" s="159">
        <v>43165</v>
      </c>
      <c r="J355" t="s">
        <v>30</v>
      </c>
      <c r="K355" t="s">
        <v>30</v>
      </c>
      <c r="L355" t="s">
        <v>30</v>
      </c>
      <c r="M355" t="s">
        <v>190</v>
      </c>
      <c r="N355" t="s">
        <v>1199</v>
      </c>
      <c r="O355" t="s">
        <v>190</v>
      </c>
      <c r="P355" t="s">
        <v>1598</v>
      </c>
      <c r="Q355" t="s">
        <v>190</v>
      </c>
      <c r="R355" t="s">
        <v>1599</v>
      </c>
      <c r="S355" s="159">
        <v>43180</v>
      </c>
      <c r="T355" s="161">
        <v>1360</v>
      </c>
      <c r="U355" t="s">
        <v>38</v>
      </c>
      <c r="V355" s="161">
        <v>1632</v>
      </c>
      <c r="W355" s="161">
        <v>0</v>
      </c>
      <c r="X355" s="122" t="s">
        <v>35</v>
      </c>
      <c r="Y355"/>
      <c r="Z355" s="161">
        <v>1632</v>
      </c>
      <c r="AA355" t="s">
        <v>41</v>
      </c>
      <c r="AB355"/>
      <c r="AC355"/>
    </row>
    <row r="356" spans="1:29" ht="15.75" customHeight="1" x14ac:dyDescent="0.2">
      <c r="A356" s="159">
        <v>43146</v>
      </c>
      <c r="B356" s="159"/>
      <c r="C356" t="s">
        <v>1600</v>
      </c>
      <c r="D356" t="s">
        <v>337</v>
      </c>
      <c r="E356" t="s">
        <v>761</v>
      </c>
      <c r="F356"/>
      <c r="G356" t="s">
        <v>1334</v>
      </c>
      <c r="H356" t="s">
        <v>1601</v>
      </c>
      <c r="I356" s="159">
        <v>43188</v>
      </c>
      <c r="J356" t="s">
        <v>30</v>
      </c>
      <c r="K356" t="s">
        <v>30</v>
      </c>
      <c r="L356" t="s">
        <v>30</v>
      </c>
      <c r="M356" t="s">
        <v>190</v>
      </c>
      <c r="N356" t="s">
        <v>986</v>
      </c>
      <c r="O356" t="s">
        <v>190</v>
      </c>
      <c r="P356" t="s">
        <v>1602</v>
      </c>
      <c r="Q356" t="s">
        <v>190</v>
      </c>
      <c r="R356" t="s">
        <v>673</v>
      </c>
      <c r="S356" s="159">
        <v>43180</v>
      </c>
      <c r="T356" s="161">
        <v>850</v>
      </c>
      <c r="U356" t="s">
        <v>38</v>
      </c>
      <c r="V356" s="161">
        <v>1020</v>
      </c>
      <c r="W356" s="161">
        <v>0</v>
      </c>
      <c r="X356" s="122" t="s">
        <v>148</v>
      </c>
      <c r="Y356"/>
      <c r="Z356" s="161">
        <v>1020</v>
      </c>
      <c r="AA356" t="s">
        <v>41</v>
      </c>
      <c r="AB356" t="s">
        <v>1666</v>
      </c>
      <c r="AC356"/>
    </row>
    <row r="357" spans="1:29" ht="15.75" customHeight="1" x14ac:dyDescent="0.2">
      <c r="A357" s="159">
        <v>43146</v>
      </c>
      <c r="B357" s="159"/>
      <c r="C357" t="s">
        <v>1603</v>
      </c>
      <c r="D357" t="s">
        <v>765</v>
      </c>
      <c r="E357" t="s">
        <v>1604</v>
      </c>
      <c r="F357"/>
      <c r="G357" t="s">
        <v>1334</v>
      </c>
      <c r="H357" t="s">
        <v>1605</v>
      </c>
      <c r="I357" s="159">
        <v>43183</v>
      </c>
      <c r="J357" t="s">
        <v>30</v>
      </c>
      <c r="K357"/>
      <c r="L357"/>
      <c r="M357" t="s">
        <v>186</v>
      </c>
      <c r="N357" t="s">
        <v>1606</v>
      </c>
      <c r="O357"/>
      <c r="P357"/>
      <c r="Q357"/>
      <c r="R357"/>
      <c r="S357" s="159">
        <v>43164</v>
      </c>
      <c r="T357" s="161">
        <v>1950</v>
      </c>
      <c r="U357" t="s">
        <v>38</v>
      </c>
      <c r="V357" s="161">
        <v>2340</v>
      </c>
      <c r="W357" s="161">
        <v>0</v>
      </c>
      <c r="X357" s="122" t="s">
        <v>35</v>
      </c>
      <c r="Y357"/>
      <c r="Z357" s="161">
        <v>2340</v>
      </c>
      <c r="AA357" t="s">
        <v>41</v>
      </c>
      <c r="AB357" s="161" t="s">
        <v>1666</v>
      </c>
      <c r="AC357"/>
    </row>
    <row r="358" spans="1:29" ht="15.75" customHeight="1" x14ac:dyDescent="0.2">
      <c r="A358" s="159">
        <v>43157</v>
      </c>
      <c r="B358" s="159"/>
      <c r="C358" s="163" t="s">
        <v>1607</v>
      </c>
      <c r="D358" t="s">
        <v>263</v>
      </c>
      <c r="E358" t="s">
        <v>1608</v>
      </c>
      <c r="F358"/>
      <c r="G358" t="s">
        <v>1353</v>
      </c>
      <c r="H358" t="s">
        <v>1609</v>
      </c>
      <c r="I358" s="159">
        <v>43165</v>
      </c>
      <c r="J358" t="s">
        <v>30</v>
      </c>
      <c r="K358" t="s">
        <v>30</v>
      </c>
      <c r="L358"/>
      <c r="M358" t="s">
        <v>32</v>
      </c>
      <c r="N358" t="s">
        <v>1610</v>
      </c>
      <c r="O358" t="s">
        <v>32</v>
      </c>
      <c r="P358" t="s">
        <v>1611</v>
      </c>
      <c r="Q358"/>
      <c r="R358"/>
      <c r="S358" s="159">
        <v>43152</v>
      </c>
      <c r="T358" s="161">
        <v>849</v>
      </c>
      <c r="U358" t="s">
        <v>38</v>
      </c>
      <c r="V358" s="161">
        <v>1018.8</v>
      </c>
      <c r="W358" s="161">
        <v>0</v>
      </c>
      <c r="X358" s="122" t="s">
        <v>149</v>
      </c>
      <c r="Y358"/>
      <c r="Z358" s="161">
        <v>1018.8</v>
      </c>
      <c r="AA358" t="s">
        <v>180</v>
      </c>
      <c r="AB358" t="s">
        <v>1684</v>
      </c>
      <c r="AC358" s="163"/>
    </row>
    <row r="359" spans="1:29" ht="15.75" customHeight="1" x14ac:dyDescent="0.2">
      <c r="A359" s="159">
        <v>43151</v>
      </c>
      <c r="B359" s="159"/>
      <c r="C359" t="s">
        <v>1612</v>
      </c>
      <c r="D359" t="s">
        <v>1613</v>
      </c>
      <c r="E359" t="s">
        <v>1614</v>
      </c>
      <c r="F359"/>
      <c r="G359" t="s">
        <v>1334</v>
      </c>
      <c r="H359" t="s">
        <v>1615</v>
      </c>
      <c r="I359" s="159">
        <v>43166</v>
      </c>
      <c r="J359" t="s">
        <v>30</v>
      </c>
      <c r="K359"/>
      <c r="L359"/>
      <c r="M359" t="s">
        <v>190</v>
      </c>
      <c r="N359" t="s">
        <v>1147</v>
      </c>
      <c r="O359"/>
      <c r="P359"/>
      <c r="Q359"/>
      <c r="R359"/>
      <c r="S359" s="159">
        <v>43180</v>
      </c>
      <c r="T359" s="161">
        <v>1700</v>
      </c>
      <c r="U359" t="s">
        <v>38</v>
      </c>
      <c r="V359" s="161">
        <v>2040</v>
      </c>
      <c r="W359" s="161">
        <v>0</v>
      </c>
      <c r="X359" s="122" t="s">
        <v>35</v>
      </c>
      <c r="Y359"/>
      <c r="Z359" s="161">
        <v>2040</v>
      </c>
      <c r="AA359" t="s">
        <v>41</v>
      </c>
      <c r="AB359"/>
      <c r="AC359"/>
    </row>
    <row r="360" spans="1:29" ht="15.75" customHeight="1" x14ac:dyDescent="0.2">
      <c r="A360" s="159">
        <v>43150</v>
      </c>
      <c r="B360" s="159"/>
      <c r="C360" t="s">
        <v>1616</v>
      </c>
      <c r="D360" t="s">
        <v>263</v>
      </c>
      <c r="E360" t="s">
        <v>1608</v>
      </c>
      <c r="F360"/>
      <c r="G360" t="s">
        <v>1353</v>
      </c>
      <c r="H360" t="s">
        <v>1617</v>
      </c>
      <c r="I360" s="159">
        <v>43159</v>
      </c>
      <c r="J360" t="s">
        <v>30</v>
      </c>
      <c r="K360"/>
      <c r="L360"/>
      <c r="M360" t="s">
        <v>32</v>
      </c>
      <c r="N360" t="s">
        <v>1426</v>
      </c>
      <c r="O360"/>
      <c r="P360"/>
      <c r="Q360"/>
      <c r="R360"/>
      <c r="S360" s="159">
        <v>43167</v>
      </c>
      <c r="T360" s="161">
        <v>849</v>
      </c>
      <c r="U360" t="s">
        <v>38</v>
      </c>
      <c r="V360" s="161">
        <v>1018.8</v>
      </c>
      <c r="W360" s="161">
        <v>0</v>
      </c>
      <c r="X360" s="122" t="s">
        <v>149</v>
      </c>
      <c r="Y360"/>
      <c r="Z360" s="161">
        <v>1018.8</v>
      </c>
      <c r="AA360" t="s">
        <v>41</v>
      </c>
      <c r="AB360"/>
      <c r="AC360"/>
    </row>
    <row r="361" spans="1:29" ht="15.75" customHeight="1" x14ac:dyDescent="0.2">
      <c r="A361" s="159">
        <v>43153</v>
      </c>
      <c r="B361" s="159"/>
      <c r="C361" t="s">
        <v>1618</v>
      </c>
      <c r="D361" t="s">
        <v>1250</v>
      </c>
      <c r="E361" t="s">
        <v>1619</v>
      </c>
      <c r="F361"/>
      <c r="G361" t="s">
        <v>1353</v>
      </c>
      <c r="H361" t="s">
        <v>1620</v>
      </c>
      <c r="I361" s="159">
        <v>43166</v>
      </c>
      <c r="J361" t="s">
        <v>30</v>
      </c>
      <c r="K361"/>
      <c r="L361"/>
      <c r="M361" t="s">
        <v>186</v>
      </c>
      <c r="N361" t="s">
        <v>1621</v>
      </c>
      <c r="O361"/>
      <c r="P361"/>
      <c r="Q361"/>
      <c r="R361"/>
      <c r="S361" s="159">
        <v>43188</v>
      </c>
      <c r="T361" s="161">
        <v>1330.25</v>
      </c>
      <c r="U361" t="s">
        <v>38</v>
      </c>
      <c r="V361" s="161">
        <v>1656.3</v>
      </c>
      <c r="W361" s="161">
        <v>0</v>
      </c>
      <c r="X361" s="122" t="s">
        <v>152</v>
      </c>
      <c r="Y361"/>
      <c r="Z361" s="161">
        <v>1656.3</v>
      </c>
      <c r="AA361" t="s">
        <v>41</v>
      </c>
      <c r="AB361"/>
      <c r="AC361"/>
    </row>
    <row r="362" spans="1:29" ht="15.75" customHeight="1" x14ac:dyDescent="0.2">
      <c r="A362" s="159">
        <v>43157</v>
      </c>
      <c r="B362" s="159"/>
      <c r="C362" s="163" t="s">
        <v>1622</v>
      </c>
      <c r="D362" t="s">
        <v>1475</v>
      </c>
      <c r="E362" t="s">
        <v>1623</v>
      </c>
      <c r="F362"/>
      <c r="G362" t="s">
        <v>1353</v>
      </c>
      <c r="H362" s="163" t="s">
        <v>1624</v>
      </c>
      <c r="I362" s="159">
        <v>43235</v>
      </c>
      <c r="J362" t="s">
        <v>30</v>
      </c>
      <c r="K362"/>
      <c r="L362"/>
      <c r="M362" t="s">
        <v>186</v>
      </c>
      <c r="N362" t="s">
        <v>836</v>
      </c>
      <c r="O362"/>
      <c r="P362"/>
      <c r="Q362"/>
      <c r="R362"/>
      <c r="S362" s="159">
        <v>43180</v>
      </c>
      <c r="T362" s="161">
        <v>3309</v>
      </c>
      <c r="U362" t="s">
        <v>38</v>
      </c>
      <c r="V362" s="161">
        <v>3970.8</v>
      </c>
      <c r="W362" s="161">
        <v>0</v>
      </c>
      <c r="X362" s="122" t="s">
        <v>35</v>
      </c>
      <c r="Y362"/>
      <c r="Z362" s="161">
        <v>3970.8</v>
      </c>
      <c r="AA362" t="s">
        <v>41</v>
      </c>
      <c r="AB362"/>
      <c r="AC362"/>
    </row>
    <row r="363" spans="1:29" ht="15.75" customHeight="1" x14ac:dyDescent="0.2">
      <c r="A363" s="159">
        <v>43155</v>
      </c>
      <c r="B363" s="159"/>
      <c r="C363" t="s">
        <v>1625</v>
      </c>
      <c r="D363" t="s">
        <v>263</v>
      </c>
      <c r="E363" t="s">
        <v>361</v>
      </c>
      <c r="F363"/>
      <c r="G363" t="s">
        <v>1334</v>
      </c>
      <c r="H363" t="s">
        <v>1626</v>
      </c>
      <c r="I363" s="159">
        <v>43182</v>
      </c>
      <c r="J363" t="s">
        <v>30</v>
      </c>
      <c r="K363" t="s">
        <v>30</v>
      </c>
      <c r="L363"/>
      <c r="M363" t="s">
        <v>32</v>
      </c>
      <c r="N363" t="s">
        <v>381</v>
      </c>
      <c r="O363" t="s">
        <v>32</v>
      </c>
      <c r="P363" t="s">
        <v>1025</v>
      </c>
      <c r="Q363"/>
      <c r="R363"/>
      <c r="S363" s="159">
        <v>43167</v>
      </c>
      <c r="T363" s="161">
        <v>1875</v>
      </c>
      <c r="U363" t="s">
        <v>38</v>
      </c>
      <c r="V363" s="161">
        <v>2250</v>
      </c>
      <c r="W363" s="161">
        <v>0</v>
      </c>
      <c r="X363" s="122" t="s">
        <v>35</v>
      </c>
      <c r="Y363"/>
      <c r="Z363" s="161">
        <v>2250</v>
      </c>
      <c r="AA363" t="s">
        <v>41</v>
      </c>
      <c r="AB363"/>
      <c r="AC363"/>
    </row>
    <row r="364" spans="1:29" ht="15.75" customHeight="1" x14ac:dyDescent="0.2">
      <c r="A364" s="159">
        <v>43153</v>
      </c>
      <c r="B364" s="159"/>
      <c r="C364" t="s">
        <v>1627</v>
      </c>
      <c r="D364" t="s">
        <v>765</v>
      </c>
      <c r="E364" t="s">
        <v>766</v>
      </c>
      <c r="F364"/>
      <c r="G364" t="s">
        <v>1353</v>
      </c>
      <c r="H364" t="s">
        <v>1628</v>
      </c>
      <c r="I364" s="159">
        <v>43200</v>
      </c>
      <c r="J364" t="s">
        <v>30</v>
      </c>
      <c r="K364" s="163" t="s">
        <v>31</v>
      </c>
      <c r="L364"/>
      <c r="M364" s="163" t="s">
        <v>186</v>
      </c>
      <c r="N364" s="163" t="s">
        <v>1683</v>
      </c>
      <c r="O364" t="s">
        <v>33</v>
      </c>
      <c r="P364" t="s">
        <v>1629</v>
      </c>
      <c r="Q364"/>
      <c r="R364"/>
      <c r="S364" s="159">
        <v>43182</v>
      </c>
      <c r="T364" s="161">
        <v>1000</v>
      </c>
      <c r="U364" t="s">
        <v>38</v>
      </c>
      <c r="V364" s="161">
        <v>1200</v>
      </c>
      <c r="W364" s="161">
        <v>0</v>
      </c>
      <c r="X364" s="122" t="s">
        <v>35</v>
      </c>
      <c r="Y364"/>
      <c r="Z364" s="161">
        <v>1200</v>
      </c>
      <c r="AA364" t="s">
        <v>41</v>
      </c>
      <c r="AB364" s="162" t="s">
        <v>1666</v>
      </c>
      <c r="AC364" s="163"/>
    </row>
    <row r="365" spans="1:29" ht="15.75" customHeight="1" x14ac:dyDescent="0.2">
      <c r="A365" s="159">
        <v>43141</v>
      </c>
      <c r="B365" s="159"/>
      <c r="C365" t="s">
        <v>1630</v>
      </c>
      <c r="D365" t="s">
        <v>1631</v>
      </c>
      <c r="E365" t="s">
        <v>1632</v>
      </c>
      <c r="F365"/>
      <c r="G365" t="s">
        <v>1334</v>
      </c>
      <c r="H365" t="s">
        <v>1633</v>
      </c>
      <c r="I365" s="159">
        <v>43208</v>
      </c>
      <c r="J365" t="s">
        <v>30</v>
      </c>
      <c r="K365" t="s">
        <v>30</v>
      </c>
      <c r="L365" t="s">
        <v>30</v>
      </c>
      <c r="M365" t="s">
        <v>190</v>
      </c>
      <c r="N365" t="s">
        <v>594</v>
      </c>
      <c r="O365" t="s">
        <v>190</v>
      </c>
      <c r="P365" t="s">
        <v>483</v>
      </c>
      <c r="Q365" t="s">
        <v>190</v>
      </c>
      <c r="R365" t="s">
        <v>593</v>
      </c>
      <c r="S365" s="159">
        <v>43175</v>
      </c>
      <c r="T365" s="161">
        <v>2215</v>
      </c>
      <c r="U365" t="s">
        <v>1634</v>
      </c>
      <c r="V365" s="161">
        <v>1875.26</v>
      </c>
      <c r="W365" s="161">
        <v>0</v>
      </c>
      <c r="X365" s="122" t="s">
        <v>35</v>
      </c>
      <c r="Y365"/>
      <c r="Z365" s="161">
        <v>1875.26</v>
      </c>
      <c r="AA365" t="s">
        <v>41</v>
      </c>
      <c r="AB365" s="161" t="s">
        <v>1666</v>
      </c>
      <c r="AC365"/>
    </row>
    <row r="366" spans="1:29" ht="15.75" customHeight="1" x14ac:dyDescent="0.2">
      <c r="A366" s="159">
        <v>43160</v>
      </c>
      <c r="B366" s="159"/>
      <c r="C366" t="s">
        <v>1635</v>
      </c>
      <c r="D366" t="s">
        <v>337</v>
      </c>
      <c r="E366" t="s">
        <v>740</v>
      </c>
      <c r="F366"/>
      <c r="G366" t="s">
        <v>1334</v>
      </c>
      <c r="H366" t="s">
        <v>1636</v>
      </c>
      <c r="I366" s="159">
        <v>43207</v>
      </c>
      <c r="J366" t="s">
        <v>30</v>
      </c>
      <c r="K366"/>
      <c r="L366"/>
      <c r="M366" t="s">
        <v>190</v>
      </c>
      <c r="N366" t="s">
        <v>974</v>
      </c>
      <c r="O366"/>
      <c r="P366"/>
      <c r="Q366"/>
      <c r="R366"/>
      <c r="S366" s="159">
        <v>43188</v>
      </c>
      <c r="T366" s="161">
        <v>1360</v>
      </c>
      <c r="U366" t="s">
        <v>38</v>
      </c>
      <c r="V366" s="161">
        <v>1632</v>
      </c>
      <c r="W366" s="161">
        <v>0</v>
      </c>
      <c r="X366" s="122" t="s">
        <v>148</v>
      </c>
      <c r="Y366"/>
      <c r="Z366" s="161">
        <v>1632</v>
      </c>
      <c r="AA366" t="s">
        <v>41</v>
      </c>
      <c r="AB366"/>
      <c r="AC366"/>
    </row>
    <row r="367" spans="1:29" ht="15.75" customHeight="1" x14ac:dyDescent="0.2">
      <c r="A367" s="159">
        <v>43167</v>
      </c>
      <c r="B367" s="159"/>
      <c r="C367" t="s">
        <v>1637</v>
      </c>
      <c r="D367" t="s">
        <v>1638</v>
      </c>
      <c r="E367" t="s">
        <v>1639</v>
      </c>
      <c r="F367"/>
      <c r="G367" t="s">
        <v>1334</v>
      </c>
      <c r="H367" s="163" t="s">
        <v>1640</v>
      </c>
      <c r="I367" s="159">
        <v>43169</v>
      </c>
      <c r="J367" t="s">
        <v>30</v>
      </c>
      <c r="K367" t="s">
        <v>30</v>
      </c>
      <c r="L367" t="s">
        <v>30</v>
      </c>
      <c r="M367" t="s">
        <v>32</v>
      </c>
      <c r="N367" t="s">
        <v>1641</v>
      </c>
      <c r="O367" t="s">
        <v>32</v>
      </c>
      <c r="P367" t="s">
        <v>1642</v>
      </c>
      <c r="Q367" t="s">
        <v>32</v>
      </c>
      <c r="R367" t="s">
        <v>1643</v>
      </c>
      <c r="S367" s="159">
        <v>43180</v>
      </c>
      <c r="T367" s="161">
        <v>3446.51</v>
      </c>
      <c r="U367" t="s">
        <v>34</v>
      </c>
      <c r="V367" s="161">
        <v>3651.61</v>
      </c>
      <c r="W367" s="161">
        <v>0</v>
      </c>
      <c r="X367" s="122" t="s">
        <v>35</v>
      </c>
      <c r="Y367"/>
      <c r="Z367" s="161">
        <v>3651.61</v>
      </c>
      <c r="AA367" t="s">
        <v>41</v>
      </c>
      <c r="AB367"/>
      <c r="AC367"/>
    </row>
    <row r="368" spans="1:29" ht="15.75" customHeight="1" x14ac:dyDescent="0.2">
      <c r="A368" s="159">
        <v>43158</v>
      </c>
      <c r="B368" s="159"/>
      <c r="C368" t="s">
        <v>1644</v>
      </c>
      <c r="D368" t="s">
        <v>263</v>
      </c>
      <c r="E368" t="s">
        <v>1645</v>
      </c>
      <c r="F368"/>
      <c r="G368" t="s">
        <v>1334</v>
      </c>
      <c r="H368" s="163" t="s">
        <v>1646</v>
      </c>
      <c r="I368" s="159">
        <v>43164</v>
      </c>
      <c r="J368" t="s">
        <v>30</v>
      </c>
      <c r="K368"/>
      <c r="L368"/>
      <c r="M368" t="s">
        <v>32</v>
      </c>
      <c r="N368" t="s">
        <v>1647</v>
      </c>
      <c r="O368"/>
      <c r="P368"/>
      <c r="Q368"/>
      <c r="R368"/>
      <c r="S368" s="159">
        <v>43188</v>
      </c>
      <c r="T368" s="161">
        <v>1125</v>
      </c>
      <c r="U368" t="s">
        <v>38</v>
      </c>
      <c r="V368" s="161">
        <v>1350</v>
      </c>
      <c r="W368" s="161">
        <v>0</v>
      </c>
      <c r="X368" s="122" t="s">
        <v>149</v>
      </c>
      <c r="Y368"/>
      <c r="Z368" s="161">
        <v>1350</v>
      </c>
      <c r="AA368" t="s">
        <v>41</v>
      </c>
      <c r="AB368"/>
      <c r="AC368"/>
    </row>
    <row r="369" spans="1:29" ht="15.75" customHeight="1" x14ac:dyDescent="0.2">
      <c r="A369" s="159">
        <v>43161</v>
      </c>
      <c r="B369" s="159"/>
      <c r="C369" t="s">
        <v>1648</v>
      </c>
      <c r="D369" t="s">
        <v>653</v>
      </c>
      <c r="E369" t="s">
        <v>477</v>
      </c>
      <c r="F369"/>
      <c r="G369" t="s">
        <v>1353</v>
      </c>
      <c r="H369" t="s">
        <v>1649</v>
      </c>
      <c r="I369" s="159">
        <v>43188</v>
      </c>
      <c r="J369" t="s">
        <v>30</v>
      </c>
      <c r="K369"/>
      <c r="L369"/>
      <c r="M369" t="s">
        <v>190</v>
      </c>
      <c r="N369" t="s">
        <v>490</v>
      </c>
      <c r="O369"/>
      <c r="P369"/>
      <c r="Q369"/>
      <c r="R369"/>
      <c r="S369" s="159">
        <v>43182</v>
      </c>
      <c r="T369" s="161">
        <v>2727</v>
      </c>
      <c r="U369" t="s">
        <v>261</v>
      </c>
      <c r="V369" s="161">
        <v>2368.2199999999998</v>
      </c>
      <c r="W369" s="161">
        <v>0</v>
      </c>
      <c r="X369" s="122" t="s">
        <v>35</v>
      </c>
      <c r="Y369"/>
      <c r="Z369" s="161">
        <v>2368.2199999999998</v>
      </c>
      <c r="AA369" t="s">
        <v>41</v>
      </c>
      <c r="AB369" s="161" t="s">
        <v>1666</v>
      </c>
      <c r="AC369"/>
    </row>
    <row r="370" spans="1:29" ht="15.75" customHeight="1" x14ac:dyDescent="0.2">
      <c r="A370" s="159">
        <v>43159</v>
      </c>
      <c r="B370" s="159"/>
      <c r="C370" t="s">
        <v>1650</v>
      </c>
      <c r="D370" t="s">
        <v>653</v>
      </c>
      <c r="E370" t="s">
        <v>477</v>
      </c>
      <c r="F370"/>
      <c r="G370" t="s">
        <v>1353</v>
      </c>
      <c r="H370" t="s">
        <v>1651</v>
      </c>
      <c r="I370" s="159">
        <v>43186</v>
      </c>
      <c r="J370" t="s">
        <v>30</v>
      </c>
      <c r="K370"/>
      <c r="L370"/>
      <c r="M370" t="s">
        <v>190</v>
      </c>
      <c r="N370" t="s">
        <v>1261</v>
      </c>
      <c r="O370"/>
      <c r="P370"/>
      <c r="Q370"/>
      <c r="R370"/>
      <c r="S370" s="159">
        <v>43182</v>
      </c>
      <c r="T370" s="161">
        <v>2727</v>
      </c>
      <c r="U370" t="s">
        <v>261</v>
      </c>
      <c r="V370" s="161">
        <v>2320.14</v>
      </c>
      <c r="W370" s="161">
        <v>0</v>
      </c>
      <c r="X370" s="122" t="s">
        <v>35</v>
      </c>
      <c r="Y370"/>
      <c r="Z370" s="161">
        <v>2494.14</v>
      </c>
      <c r="AA370" t="s">
        <v>41</v>
      </c>
      <c r="AB370" s="161" t="s">
        <v>1666</v>
      </c>
      <c r="AC370"/>
    </row>
    <row r="371" spans="1:29" ht="15.75" customHeight="1" x14ac:dyDescent="0.2">
      <c r="A371" s="159">
        <v>43164</v>
      </c>
      <c r="B371" s="159"/>
      <c r="C371" t="s">
        <v>1652</v>
      </c>
      <c r="D371" t="s">
        <v>263</v>
      </c>
      <c r="E371" t="s">
        <v>1547</v>
      </c>
      <c r="F371"/>
      <c r="G371" t="s">
        <v>1334</v>
      </c>
      <c r="H371" t="s">
        <v>1653</v>
      </c>
      <c r="I371" s="159">
        <v>43173</v>
      </c>
      <c r="J371" t="s">
        <v>30</v>
      </c>
      <c r="K371"/>
      <c r="L371"/>
      <c r="M371" t="s">
        <v>190</v>
      </c>
      <c r="N371" t="s">
        <v>1654</v>
      </c>
      <c r="O371"/>
      <c r="P371"/>
      <c r="Q371"/>
      <c r="R371"/>
      <c r="S371" s="159">
        <v>43187</v>
      </c>
      <c r="T371" s="161">
        <v>2250</v>
      </c>
      <c r="U371" t="s">
        <v>38</v>
      </c>
      <c r="V371" s="161">
        <v>2700</v>
      </c>
      <c r="W371" s="161">
        <v>0</v>
      </c>
      <c r="X371" s="122" t="s">
        <v>35</v>
      </c>
      <c r="Y371"/>
      <c r="Z371" s="161">
        <v>2700</v>
      </c>
      <c r="AA371" t="s">
        <v>41</v>
      </c>
      <c r="AB371"/>
      <c r="AC371"/>
    </row>
    <row r="372" spans="1:29" ht="15.75" customHeight="1" x14ac:dyDescent="0.2">
      <c r="A372" s="159">
        <v>42785</v>
      </c>
      <c r="B372" s="159"/>
      <c r="C372" t="s">
        <v>1655</v>
      </c>
      <c r="D372" t="s">
        <v>326</v>
      </c>
      <c r="E372" t="s">
        <v>1656</v>
      </c>
      <c r="F372"/>
      <c r="G372" t="s">
        <v>1334</v>
      </c>
      <c r="H372" t="s">
        <v>1657</v>
      </c>
      <c r="I372" s="159">
        <v>43003</v>
      </c>
      <c r="J372" t="s">
        <v>30</v>
      </c>
      <c r="K372"/>
      <c r="L372"/>
      <c r="M372" t="s">
        <v>190</v>
      </c>
      <c r="N372" t="s">
        <v>1248</v>
      </c>
      <c r="O372"/>
      <c r="P372"/>
      <c r="Q372"/>
      <c r="R372"/>
      <c r="S372" s="159">
        <v>43188</v>
      </c>
      <c r="T372" s="161">
        <v>1230</v>
      </c>
      <c r="U372" t="s">
        <v>38</v>
      </c>
      <c r="V372" s="161">
        <v>1476</v>
      </c>
      <c r="W372" s="161">
        <v>1476</v>
      </c>
      <c r="X372" s="122" t="s">
        <v>35</v>
      </c>
      <c r="Y372"/>
      <c r="Z372" s="161">
        <v>1476</v>
      </c>
      <c r="AA372" t="s">
        <v>518</v>
      </c>
      <c r="AB372" s="163" t="s">
        <v>1672</v>
      </c>
      <c r="AC372" s="163"/>
    </row>
    <row r="373" spans="1:29" ht="15.75" customHeight="1" x14ac:dyDescent="0.2">
      <c r="A373" s="159">
        <v>43171</v>
      </c>
      <c r="B373" s="159"/>
      <c r="C373" t="s">
        <v>1658</v>
      </c>
      <c r="D373" t="s">
        <v>326</v>
      </c>
      <c r="E373" t="s">
        <v>436</v>
      </c>
      <c r="F373"/>
      <c r="G373" t="s">
        <v>1353</v>
      </c>
      <c r="H373" t="s">
        <v>1659</v>
      </c>
      <c r="I373" s="159">
        <v>43187</v>
      </c>
      <c r="J373" t="s">
        <v>30</v>
      </c>
      <c r="K373"/>
      <c r="L373"/>
      <c r="M373" t="s">
        <v>190</v>
      </c>
      <c r="N373" t="s">
        <v>1660</v>
      </c>
      <c r="O373"/>
      <c r="P373"/>
      <c r="Q373"/>
      <c r="R373"/>
      <c r="S373" s="159">
        <v>43188</v>
      </c>
      <c r="T373" s="161">
        <v>1165</v>
      </c>
      <c r="U373" t="s">
        <v>38</v>
      </c>
      <c r="V373" s="161">
        <v>1398</v>
      </c>
      <c r="W373" s="161">
        <v>0</v>
      </c>
      <c r="X373" s="122" t="s">
        <v>35</v>
      </c>
      <c r="Y373"/>
      <c r="Z373" s="161">
        <v>1398</v>
      </c>
      <c r="AA373" t="s">
        <v>41</v>
      </c>
      <c r="AB373"/>
      <c r="AC373"/>
    </row>
    <row r="374" spans="1:29" ht="15.75" customHeight="1" x14ac:dyDescent="0.2">
      <c r="A374" s="159">
        <v>43178</v>
      </c>
      <c r="B374" s="159"/>
      <c r="C374" t="s">
        <v>1661</v>
      </c>
      <c r="D374" t="s">
        <v>263</v>
      </c>
      <c r="E374" t="s">
        <v>331</v>
      </c>
      <c r="F374"/>
      <c r="G374" t="s">
        <v>1334</v>
      </c>
      <c r="H374" t="s">
        <v>1662</v>
      </c>
      <c r="I374" s="159">
        <v>43209</v>
      </c>
      <c r="J374" t="s">
        <v>30</v>
      </c>
      <c r="K374"/>
      <c r="L374"/>
      <c r="M374" t="s">
        <v>181</v>
      </c>
      <c r="N374" t="s">
        <v>905</v>
      </c>
      <c r="O374"/>
      <c r="P374"/>
      <c r="Q374"/>
      <c r="R374"/>
      <c r="S374" s="159">
        <v>43188</v>
      </c>
      <c r="T374" s="161">
        <v>1875</v>
      </c>
      <c r="U374" t="s">
        <v>38</v>
      </c>
      <c r="V374" s="161">
        <v>2250</v>
      </c>
      <c r="W374" s="161">
        <v>0</v>
      </c>
      <c r="X374" s="122" t="s">
        <v>149</v>
      </c>
      <c r="Y374"/>
      <c r="Z374" s="161">
        <v>2250</v>
      </c>
      <c r="AA374" t="s">
        <v>41</v>
      </c>
      <c r="AB374"/>
      <c r="AC374"/>
    </row>
    <row r="375" spans="1:29" ht="15.75" customHeight="1" x14ac:dyDescent="0.2">
      <c r="A375" s="159"/>
      <c r="B375" s="159"/>
      <c r="C375"/>
      <c r="D375"/>
      <c r="E375"/>
      <c r="F375"/>
      <c r="G375"/>
      <c r="H375"/>
      <c r="I375" s="159"/>
      <c r="J375"/>
      <c r="K375"/>
      <c r="L375"/>
      <c r="M375"/>
      <c r="N375"/>
      <c r="O375"/>
      <c r="P375"/>
      <c r="Q375"/>
      <c r="R375"/>
      <c r="S375" s="159"/>
      <c r="T375" s="161"/>
      <c r="U375"/>
      <c r="V375" s="161"/>
      <c r="W375" s="161"/>
      <c r="X375" s="122"/>
      <c r="Y375"/>
      <c r="Z375" s="161"/>
      <c r="AA375"/>
      <c r="AB375"/>
      <c r="AC375"/>
    </row>
    <row r="376" spans="1:29" ht="15.75" customHeight="1" x14ac:dyDescent="0.2">
      <c r="A376" s="159"/>
      <c r="B376" s="159"/>
      <c r="C376"/>
      <c r="D376"/>
      <c r="E376"/>
      <c r="F376"/>
      <c r="G376"/>
      <c r="H376"/>
      <c r="I376" s="159"/>
      <c r="J376"/>
      <c r="K376"/>
      <c r="L376"/>
      <c r="M376"/>
      <c r="N376"/>
      <c r="O376"/>
      <c r="P376"/>
      <c r="Q376"/>
      <c r="R376"/>
      <c r="S376" s="159"/>
      <c r="T376" s="161"/>
      <c r="U376"/>
      <c r="V376" s="161"/>
      <c r="W376" s="161"/>
      <c r="X376" s="122"/>
      <c r="Y376"/>
      <c r="Z376" s="161"/>
      <c r="AA376"/>
      <c r="AB376"/>
    </row>
    <row r="377" spans="1:29" ht="15.75" customHeight="1" x14ac:dyDescent="0.2">
      <c r="A377" s="159"/>
      <c r="B377" s="159"/>
      <c r="C377"/>
      <c r="D377"/>
      <c r="E377"/>
      <c r="F377"/>
      <c r="G377"/>
      <c r="H377"/>
      <c r="I377" s="159"/>
      <c r="J377"/>
      <c r="K377"/>
      <c r="L377"/>
      <c r="M377"/>
      <c r="N377"/>
      <c r="O377"/>
      <c r="P377"/>
      <c r="Q377"/>
      <c r="R377"/>
      <c r="S377" s="159"/>
      <c r="T377" s="161"/>
      <c r="U377"/>
      <c r="V377" s="161"/>
      <c r="W377" s="161"/>
      <c r="X377" s="122"/>
      <c r="Y377"/>
      <c r="Z377" s="161"/>
      <c r="AA377"/>
      <c r="AB377"/>
    </row>
    <row r="378" spans="1:29" ht="15.75" customHeight="1" x14ac:dyDescent="0.2">
      <c r="A378" s="159"/>
      <c r="B378" s="159"/>
      <c r="C378"/>
      <c r="D378"/>
      <c r="E378"/>
      <c r="F378"/>
      <c r="G378"/>
      <c r="H378"/>
      <c r="I378" s="159"/>
      <c r="J378"/>
      <c r="K378"/>
      <c r="L378"/>
      <c r="M378"/>
      <c r="N378"/>
      <c r="O378"/>
      <c r="P378"/>
      <c r="Q378"/>
      <c r="R378"/>
      <c r="S378" s="159"/>
      <c r="T378" s="161"/>
      <c r="U378"/>
      <c r="V378" s="161"/>
      <c r="W378" s="161"/>
      <c r="X378" s="122"/>
      <c r="Y378"/>
      <c r="Z378" s="161"/>
      <c r="AA378"/>
      <c r="AB378"/>
    </row>
    <row r="379" spans="1:29" ht="15.75" customHeight="1" x14ac:dyDescent="0.2">
      <c r="A379" s="159"/>
      <c r="B379" s="159"/>
      <c r="C379"/>
      <c r="D379"/>
      <c r="E379"/>
      <c r="F379"/>
      <c r="G379"/>
      <c r="H379"/>
      <c r="I379" s="159"/>
      <c r="J379"/>
      <c r="K379"/>
      <c r="L379"/>
      <c r="M379"/>
      <c r="N379"/>
      <c r="O379"/>
      <c r="P379"/>
      <c r="Q379"/>
      <c r="R379"/>
      <c r="S379" s="159"/>
      <c r="T379" s="161"/>
      <c r="U379"/>
      <c r="V379" s="161"/>
      <c r="W379" s="161"/>
      <c r="X379" s="122"/>
      <c r="Y379"/>
      <c r="Z379" s="161"/>
      <c r="AA379"/>
      <c r="AB379"/>
    </row>
    <row r="380" spans="1:29" ht="15.75" customHeight="1" x14ac:dyDescent="0.2">
      <c r="A380" s="159"/>
      <c r="B380" s="159"/>
      <c r="C380"/>
      <c r="D380"/>
      <c r="E380"/>
      <c r="F380"/>
      <c r="G380"/>
      <c r="H380"/>
      <c r="I380" s="159"/>
      <c r="J380"/>
      <c r="K380"/>
      <c r="L380"/>
      <c r="M380"/>
      <c r="N380"/>
      <c r="O380"/>
      <c r="P380"/>
      <c r="Q380"/>
      <c r="R380"/>
      <c r="S380" s="159"/>
      <c r="T380" s="161"/>
      <c r="U380"/>
      <c r="V380" s="161"/>
      <c r="W380" s="161"/>
      <c r="X380" s="122"/>
      <c r="Y380"/>
      <c r="Z380" s="161"/>
      <c r="AA380"/>
      <c r="AB380"/>
    </row>
    <row r="381" spans="1:29" ht="15.75" customHeight="1" x14ac:dyDescent="0.2">
      <c r="A381" s="159"/>
      <c r="B381" s="159"/>
      <c r="C381"/>
      <c r="D381"/>
      <c r="E381"/>
      <c r="F381"/>
      <c r="G381"/>
      <c r="H381"/>
      <c r="I381" s="159"/>
      <c r="J381"/>
      <c r="K381"/>
      <c r="L381"/>
      <c r="M381"/>
      <c r="N381"/>
      <c r="O381"/>
      <c r="P381"/>
      <c r="Q381"/>
      <c r="R381"/>
      <c r="S381" s="159"/>
      <c r="T381" s="161"/>
      <c r="U381"/>
      <c r="V381" s="161"/>
      <c r="W381" s="161"/>
      <c r="X381" s="122"/>
      <c r="Y381"/>
      <c r="Z381" s="161"/>
      <c r="AA381"/>
      <c r="AB381"/>
    </row>
    <row r="382" spans="1:29" ht="15.75" customHeight="1" x14ac:dyDescent="0.2">
      <c r="A382" s="159"/>
      <c r="B382" s="159"/>
      <c r="C382"/>
      <c r="D382"/>
      <c r="E382"/>
      <c r="F382"/>
      <c r="G382"/>
      <c r="H382"/>
      <c r="I382" s="159"/>
      <c r="J382"/>
      <c r="K382"/>
      <c r="L382"/>
      <c r="M382"/>
      <c r="N382"/>
      <c r="O382"/>
      <c r="P382"/>
      <c r="Q382"/>
      <c r="R382"/>
      <c r="S382" s="159"/>
      <c r="T382" s="161"/>
      <c r="U382"/>
      <c r="V382" s="161"/>
      <c r="W382" s="161"/>
      <c r="X382" s="122"/>
      <c r="Y382"/>
      <c r="Z382" s="161"/>
      <c r="AA382"/>
      <c r="AB382"/>
    </row>
    <row r="383" spans="1:29" ht="15.75" customHeight="1" x14ac:dyDescent="0.2">
      <c r="A383" s="159"/>
      <c r="B383" s="159"/>
      <c r="C383"/>
      <c r="D383"/>
      <c r="E383"/>
      <c r="F383"/>
      <c r="G383"/>
      <c r="H383"/>
      <c r="I383" s="159"/>
      <c r="J383"/>
      <c r="K383"/>
      <c r="L383"/>
      <c r="M383"/>
      <c r="N383"/>
      <c r="O383"/>
      <c r="P383"/>
      <c r="Q383"/>
      <c r="R383"/>
      <c r="S383" s="159"/>
      <c r="T383" s="161"/>
      <c r="U383"/>
      <c r="V383" s="161"/>
      <c r="W383" s="161"/>
      <c r="X383" s="122"/>
      <c r="Y383"/>
      <c r="Z383" s="161"/>
      <c r="AA383"/>
      <c r="AB383"/>
    </row>
    <row r="384" spans="1:29" ht="15.75" customHeight="1" x14ac:dyDescent="0.2">
      <c r="A384" s="159"/>
      <c r="B384" s="159"/>
      <c r="C384"/>
      <c r="D384"/>
      <c r="E384"/>
      <c r="F384"/>
      <c r="G384"/>
      <c r="H384"/>
      <c r="I384" s="159"/>
      <c r="J384"/>
      <c r="K384"/>
      <c r="L384"/>
      <c r="M384"/>
      <c r="N384"/>
      <c r="O384"/>
      <c r="P384"/>
      <c r="Q384"/>
      <c r="R384"/>
      <c r="S384" s="159"/>
      <c r="T384" s="161"/>
      <c r="U384"/>
      <c r="V384" s="161"/>
      <c r="W384" s="161"/>
      <c r="X384" s="122"/>
      <c r="Y384"/>
      <c r="Z384" s="161"/>
      <c r="AA384"/>
      <c r="AB384"/>
    </row>
    <row r="385" spans="1:28" ht="15.75" customHeight="1" x14ac:dyDescent="0.2">
      <c r="A385" s="159"/>
      <c r="B385" s="159"/>
      <c r="C385"/>
      <c r="D385"/>
      <c r="E385"/>
      <c r="F385"/>
      <c r="G385"/>
      <c r="H385"/>
      <c r="I385" s="159"/>
      <c r="J385"/>
      <c r="K385"/>
      <c r="L385"/>
      <c r="M385"/>
      <c r="N385"/>
      <c r="O385"/>
      <c r="P385"/>
      <c r="Q385"/>
      <c r="R385"/>
      <c r="S385" s="159"/>
      <c r="T385" s="161"/>
      <c r="U385"/>
      <c r="V385" s="161"/>
      <c r="W385" s="161"/>
      <c r="X385" s="122"/>
      <c r="Y385"/>
      <c r="Z385" s="161"/>
      <c r="AA385"/>
      <c r="AB385"/>
    </row>
    <row r="386" spans="1:28" ht="15.75" customHeight="1" x14ac:dyDescent="0.2">
      <c r="A386" s="159"/>
      <c r="B386" s="159"/>
      <c r="C386"/>
      <c r="D386"/>
      <c r="E386"/>
      <c r="F386"/>
      <c r="G386"/>
      <c r="H386"/>
      <c r="I386" s="159"/>
      <c r="J386"/>
      <c r="K386"/>
      <c r="L386"/>
      <c r="M386"/>
      <c r="N386"/>
      <c r="O386"/>
      <c r="P386"/>
      <c r="Q386"/>
      <c r="R386"/>
      <c r="S386" s="159"/>
      <c r="T386" s="161"/>
      <c r="U386"/>
      <c r="V386" s="161"/>
      <c r="W386" s="161"/>
      <c r="X386" s="122"/>
      <c r="Y386"/>
      <c r="Z386" s="161"/>
      <c r="AA386"/>
      <c r="AB386"/>
    </row>
    <row r="387" spans="1:28" ht="15.75" customHeight="1" x14ac:dyDescent="0.2">
      <c r="A387" s="159"/>
      <c r="B387" s="159"/>
      <c r="C387"/>
      <c r="D387"/>
      <c r="E387"/>
      <c r="F387"/>
      <c r="G387"/>
      <c r="H387"/>
      <c r="I387" s="159"/>
      <c r="J387"/>
      <c r="K387"/>
      <c r="L387"/>
      <c r="M387"/>
      <c r="N387"/>
      <c r="O387"/>
      <c r="P387"/>
      <c r="Q387"/>
      <c r="R387"/>
      <c r="S387" s="159"/>
      <c r="T387" s="161"/>
      <c r="U387"/>
      <c r="V387" s="161"/>
      <c r="W387" s="161"/>
      <c r="X387" s="122"/>
      <c r="Y387"/>
      <c r="Z387" s="161"/>
      <c r="AA387"/>
      <c r="AB387"/>
    </row>
    <row r="388" spans="1:28" ht="15.75" customHeight="1" x14ac:dyDescent="0.2">
      <c r="A388" s="159"/>
      <c r="B388" s="159"/>
      <c r="C388"/>
      <c r="D388"/>
      <c r="E388"/>
      <c r="F388"/>
      <c r="G388"/>
      <c r="H388"/>
      <c r="I388" s="159"/>
      <c r="J388"/>
      <c r="K388"/>
      <c r="L388"/>
      <c r="M388"/>
      <c r="N388"/>
      <c r="O388"/>
      <c r="P388"/>
      <c r="Q388"/>
      <c r="R388"/>
      <c r="S388" s="159"/>
      <c r="T388" s="161"/>
      <c r="U388"/>
      <c r="V388" s="161"/>
      <c r="W388" s="161"/>
      <c r="X388" s="122"/>
      <c r="Y388"/>
      <c r="Z388" s="161"/>
      <c r="AA388"/>
      <c r="AB388"/>
    </row>
    <row r="389" spans="1:28" ht="15.75" customHeight="1" x14ac:dyDescent="0.2">
      <c r="A389" s="159"/>
      <c r="B389" s="159"/>
      <c r="C389"/>
      <c r="D389"/>
      <c r="E389"/>
      <c r="F389"/>
      <c r="G389"/>
      <c r="H389"/>
      <c r="I389" s="159"/>
      <c r="J389"/>
      <c r="K389"/>
      <c r="L389"/>
      <c r="M389"/>
      <c r="N389"/>
      <c r="O389"/>
      <c r="P389"/>
      <c r="Q389"/>
      <c r="R389"/>
      <c r="S389" s="159"/>
      <c r="T389" s="161"/>
      <c r="U389"/>
      <c r="V389" s="161"/>
      <c r="W389" s="161"/>
      <c r="X389" s="122"/>
      <c r="Y389"/>
      <c r="Z389" s="161"/>
      <c r="AA389"/>
      <c r="AB389"/>
    </row>
    <row r="390" spans="1:28" ht="15.75" customHeight="1" x14ac:dyDescent="0.2">
      <c r="A390" s="159"/>
      <c r="B390" s="159"/>
      <c r="C390"/>
      <c r="D390"/>
      <c r="E390"/>
      <c r="F390"/>
      <c r="G390"/>
      <c r="H390"/>
      <c r="I390" s="159"/>
      <c r="J390"/>
      <c r="K390"/>
      <c r="L390"/>
      <c r="M390"/>
      <c r="N390"/>
      <c r="O390"/>
      <c r="P390"/>
      <c r="Q390"/>
      <c r="R390"/>
      <c r="S390" s="159"/>
      <c r="T390" s="161"/>
      <c r="U390"/>
      <c r="V390" s="161"/>
      <c r="W390" s="161"/>
      <c r="X390" s="122"/>
      <c r="Y390"/>
      <c r="Z390" s="161"/>
      <c r="AA390"/>
      <c r="AB390"/>
    </row>
    <row r="391" spans="1:28" ht="15.75" customHeight="1" x14ac:dyDescent="0.2">
      <c r="A391" s="159"/>
      <c r="B391" s="159"/>
      <c r="C391"/>
      <c r="D391"/>
      <c r="E391"/>
      <c r="F391"/>
      <c r="G391"/>
      <c r="H391"/>
      <c r="I391" s="159"/>
      <c r="J391"/>
      <c r="K391"/>
      <c r="L391"/>
      <c r="M391"/>
      <c r="N391"/>
      <c r="O391"/>
      <c r="P391"/>
      <c r="Q391"/>
      <c r="R391"/>
      <c r="S391" s="159"/>
      <c r="T391" s="161"/>
      <c r="U391"/>
      <c r="V391" s="161"/>
      <c r="W391" s="161"/>
      <c r="X391" s="122"/>
      <c r="Y391"/>
      <c r="Z391" s="161"/>
      <c r="AA391"/>
      <c r="AB391"/>
    </row>
    <row r="392" spans="1:28" ht="15.75" customHeight="1" x14ac:dyDescent="0.2">
      <c r="A392" s="159"/>
      <c r="B392" s="159"/>
      <c r="C392"/>
      <c r="D392"/>
      <c r="E392"/>
      <c r="F392"/>
      <c r="G392"/>
      <c r="H392"/>
      <c r="I392" s="159"/>
      <c r="J392"/>
      <c r="K392"/>
      <c r="L392"/>
      <c r="M392"/>
      <c r="N392"/>
      <c r="O392"/>
      <c r="P392"/>
      <c r="Q392"/>
      <c r="R392"/>
      <c r="S392" s="159"/>
      <c r="T392" s="161"/>
      <c r="U392"/>
      <c r="V392" s="161"/>
      <c r="W392" s="161"/>
      <c r="X392" s="122"/>
      <c r="Y392"/>
      <c r="Z392" s="161"/>
      <c r="AA392"/>
      <c r="AB392"/>
    </row>
    <row r="393" spans="1:28" ht="15.75" customHeight="1" x14ac:dyDescent="0.2">
      <c r="A393" s="159"/>
      <c r="B393" s="159"/>
      <c r="C393"/>
      <c r="D393"/>
      <c r="E393"/>
      <c r="F393"/>
      <c r="G393"/>
      <c r="H393"/>
      <c r="I393" s="159"/>
      <c r="J393"/>
      <c r="K393"/>
      <c r="L393"/>
      <c r="M393"/>
      <c r="N393"/>
      <c r="O393"/>
      <c r="P393"/>
      <c r="Q393"/>
      <c r="R393"/>
      <c r="S393" s="159"/>
      <c r="T393" s="161"/>
      <c r="U393"/>
      <c r="V393" s="161"/>
      <c r="W393" s="161"/>
      <c r="X393" s="122"/>
      <c r="Y393"/>
      <c r="Z393" s="161"/>
      <c r="AA393"/>
      <c r="AB393"/>
    </row>
    <row r="394" spans="1:28" ht="15.75" customHeight="1" x14ac:dyDescent="0.2">
      <c r="A394" s="159"/>
      <c r="B394" s="159"/>
      <c r="C394"/>
      <c r="D394"/>
      <c r="E394"/>
      <c r="F394"/>
      <c r="G394"/>
      <c r="H394"/>
      <c r="I394" s="159"/>
      <c r="J394"/>
      <c r="K394"/>
      <c r="L394"/>
      <c r="M394"/>
      <c r="N394"/>
      <c r="O394"/>
      <c r="P394"/>
      <c r="Q394"/>
      <c r="R394"/>
      <c r="S394" s="159"/>
      <c r="T394" s="161"/>
      <c r="U394"/>
      <c r="V394" s="161"/>
      <c r="W394" s="161"/>
      <c r="X394" s="122"/>
      <c r="Y394"/>
      <c r="Z394" s="161"/>
      <c r="AA394"/>
      <c r="AB394"/>
    </row>
    <row r="395" spans="1:28" ht="15.75" customHeight="1" x14ac:dyDescent="0.2">
      <c r="A395" s="159"/>
      <c r="B395" s="159"/>
      <c r="C395"/>
      <c r="D395"/>
      <c r="E395"/>
      <c r="F395"/>
      <c r="G395"/>
      <c r="H395"/>
      <c r="I395" s="159"/>
      <c r="J395"/>
      <c r="K395"/>
      <c r="L395"/>
      <c r="M395"/>
      <c r="N395"/>
      <c r="O395"/>
      <c r="P395"/>
      <c r="Q395"/>
      <c r="R395"/>
      <c r="S395" s="159"/>
      <c r="T395" s="161"/>
      <c r="U395"/>
      <c r="V395" s="161"/>
      <c r="W395" s="161"/>
      <c r="X395" s="122"/>
      <c r="Y395"/>
      <c r="Z395" s="161"/>
      <c r="AA395"/>
      <c r="AB395"/>
    </row>
    <row r="396" spans="1:28" ht="15.75" customHeight="1" x14ac:dyDescent="0.2">
      <c r="A396" s="159"/>
      <c r="B396" s="159"/>
      <c r="C396"/>
      <c r="D396"/>
      <c r="E396"/>
      <c r="F396"/>
      <c r="G396"/>
      <c r="H396"/>
      <c r="I396" s="159"/>
      <c r="J396"/>
      <c r="K396"/>
      <c r="L396"/>
      <c r="M396"/>
      <c r="N396"/>
      <c r="O396"/>
      <c r="P396"/>
      <c r="Q396"/>
      <c r="R396"/>
      <c r="S396" s="159"/>
      <c r="T396" s="161"/>
      <c r="U396"/>
      <c r="V396" s="161"/>
      <c r="W396" s="161"/>
      <c r="X396" s="122"/>
      <c r="Y396"/>
      <c r="Z396" s="161"/>
      <c r="AA396"/>
      <c r="AB396"/>
    </row>
    <row r="397" spans="1:28" ht="15.75" customHeight="1" x14ac:dyDescent="0.2">
      <c r="Z397" s="174"/>
    </row>
    <row r="398" spans="1:28" ht="15.75" customHeight="1" x14ac:dyDescent="0.2">
      <c r="Z398" s="174"/>
    </row>
    <row r="399" spans="1:28" ht="15.75" customHeight="1" x14ac:dyDescent="0.2">
      <c r="Z399" s="174"/>
    </row>
    <row r="400" spans="1:28" ht="15.75" customHeight="1" x14ac:dyDescent="0.2">
      <c r="Z400" s="174"/>
    </row>
    <row r="401" spans="26:26" ht="15.75" customHeight="1" x14ac:dyDescent="0.2">
      <c r="Z401" s="174"/>
    </row>
    <row r="402" spans="26:26" ht="15.75" customHeight="1" x14ac:dyDescent="0.2">
      <c r="Z402" s="174"/>
    </row>
    <row r="403" spans="26:26" ht="15.75" customHeight="1" x14ac:dyDescent="0.2">
      <c r="Z403" s="174"/>
    </row>
    <row r="404" spans="26:26" ht="15.75" customHeight="1" x14ac:dyDescent="0.2">
      <c r="Z404" s="174"/>
    </row>
    <row r="405" spans="26:26" ht="15.75" customHeight="1" x14ac:dyDescent="0.2">
      <c r="Z405" s="174"/>
    </row>
  </sheetData>
  <mergeCells count="5">
    <mergeCell ref="D3:G3"/>
    <mergeCell ref="T3:V3"/>
    <mergeCell ref="I1:J2"/>
    <mergeCell ref="K1:L2"/>
    <mergeCell ref="M1:N2"/>
  </mergeCells>
  <dataValidations count="2">
    <dataValidation type="decimal" operator="lessThanOrEqual" allowBlank="1" showInputMessage="1" showErrorMessage="1" errorTitle="Value must be a number" error="Value must be a number.  If unknown, leave blank." sqref="V5:W21 T5:T21 Y5:Z21">
      <formula1>9999999</formula1>
    </dataValidation>
    <dataValidation type="list" allowBlank="1" showErrorMessage="1" errorTitle="Invalid entry" error="Please select from the drop-down list" sqref="AA5:AA21">
      <formula1>"CC BY,CC BY-SA,CC BY-NC,CC BY-ND,CC BY-NC-ND,CC0,Unknown"</formula1>
    </dataValidation>
  </dataValidations>
  <hyperlinks>
    <hyperlink ref="C29" r:id="rId1"/>
  </hyperlinks>
  <pageMargins left="0.70866141732283472" right="0.70866141732283472" top="0.74803149606299213" bottom="0.74803149606299213" header="0.31496062992125984" footer="0.31496062992125984"/>
  <pageSetup paperSize="8" fitToWidth="0" orientation="landscape" cellComments="asDisplayed" r:id="rId2"/>
  <colBreaks count="2" manualBreakCount="2">
    <brk id="9" min="2" max="28" man="1"/>
    <brk id="19" min="2" max="28" man="1"/>
  </colBreaks>
  <legacyDrawing r:id="rId3"/>
  <tableParts count="1">
    <tablePart r:id="rId4"/>
  </tableParts>
  <extLst>
    <ext xmlns:x14="http://schemas.microsoft.com/office/spreadsheetml/2009/9/main" uri="{CCE6A557-97BC-4b89-ADB6-D9C93CAAB3DF}">
      <x14:dataValidations xmlns:xm="http://schemas.microsoft.com/office/excel/2006/main" count="4">
        <x14:dataValidation type="list" allowBlank="1" showErrorMessage="1" errorTitle="Invalid entry" error="Please pick a value from the drop-down_x000a_ list.">
          <x14:formula1>
            <xm:f>'Constrained values'!$C$2:$C$6</xm:f>
          </x14:formula1>
          <xm:sqref>J5:L21</xm:sqref>
        </x14:dataValidation>
        <x14:dataValidation type="list" allowBlank="1" showErrorMessage="1" errorTitle="Invalid entry" error="Please pick a value from the drop-down list.">
          <x14:formula1>
            <xm:f>'Constrained values'!$E$2:$E$19</xm:f>
          </x14:formula1>
          <xm:sqref>M5:M21 Q5:Q21 O5:O21</xm:sqref>
        </x14:dataValidation>
        <x14:dataValidation type="list" allowBlank="1" showErrorMessage="1" errorTitle="Invalid entry" error="Please pick a value from the drop-down list.">
          <x14:formula1>
            <xm:f>'Constrained values'!$A$2:$A$19</xm:f>
          </x14:formula1>
          <xm:sqref>G5:G21</xm:sqref>
        </x14:dataValidation>
        <x14:dataValidation type="list" errorStyle="warning" allowBlank="1" showInputMessage="1" showErrorMessage="1" errorTitle="Non-standard value" error="The value you have entered is not on the list of agreements. This may affect the calculations on the &quot;Discounts, memberships, &amp; pre-payments&quot; sheet.">
          <x14:formula1>
            <xm:f>'Constrained values'!$G$2:$G$17</xm:f>
          </x14:formula1>
          <xm:sqref>X5:X396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4"/>
  <sheetViews>
    <sheetView zoomScale="90" zoomScaleNormal="90" workbookViewId="0">
      <selection activeCell="H3" sqref="H3:H12"/>
    </sheetView>
  </sheetViews>
  <sheetFormatPr defaultColWidth="20.7109375" defaultRowHeight="12.75" x14ac:dyDescent="0.2"/>
  <cols>
    <col min="1" max="1" width="50.7109375" style="106" bestFit="1" customWidth="1"/>
    <col min="2" max="4" width="20.7109375" style="98"/>
    <col min="5" max="10" width="20.7109375" style="100"/>
    <col min="11" max="11" width="20.7109375" style="99"/>
    <col min="12" max="16384" width="20.7109375" style="101"/>
  </cols>
  <sheetData>
    <row r="1" spans="1:12" ht="156.6" customHeight="1" thickBot="1" x14ac:dyDescent="0.25">
      <c r="A1" s="106" t="s">
        <v>203</v>
      </c>
      <c r="B1" s="112" t="s">
        <v>223</v>
      </c>
      <c r="C1" s="112" t="s">
        <v>224</v>
      </c>
      <c r="D1" s="112" t="s">
        <v>225</v>
      </c>
      <c r="E1" s="111" t="s">
        <v>217</v>
      </c>
      <c r="F1" s="99" t="s">
        <v>218</v>
      </c>
      <c r="G1" s="99" t="s">
        <v>219</v>
      </c>
      <c r="H1" s="99" t="s">
        <v>220</v>
      </c>
      <c r="I1" s="99" t="s">
        <v>212</v>
      </c>
      <c r="J1" s="99" t="s">
        <v>213</v>
      </c>
      <c r="K1" s="99" t="s">
        <v>214</v>
      </c>
    </row>
    <row r="2" spans="1:12" s="103" customFormat="1" ht="39" thickBot="1" x14ac:dyDescent="0.25">
      <c r="A2" s="105" t="s">
        <v>24</v>
      </c>
      <c r="B2" s="135" t="s">
        <v>204</v>
      </c>
      <c r="C2" s="136" t="s">
        <v>205</v>
      </c>
      <c r="D2" s="137" t="s">
        <v>206</v>
      </c>
      <c r="E2" s="105" t="s">
        <v>159</v>
      </c>
      <c r="F2" s="105" t="s">
        <v>200</v>
      </c>
      <c r="G2" s="105" t="s">
        <v>202</v>
      </c>
      <c r="H2" s="105" t="s">
        <v>201</v>
      </c>
      <c r="I2" s="105" t="s">
        <v>207</v>
      </c>
      <c r="J2" s="105" t="s">
        <v>208</v>
      </c>
      <c r="K2" s="105" t="s">
        <v>209</v>
      </c>
      <c r="L2" s="102"/>
    </row>
    <row r="3" spans="1:12" x14ac:dyDescent="0.2">
      <c r="A3" s="107" t="str">
        <f t="array" ref="A3">IFERROR(INDEX(apc[Discounts, memberships &amp; pre-payment agreements], MATCH(0,IF(ISBLANK(apc[Discounts, memberships &amp; pre-payment agreements]),1,COUNTIF($A$2:A2, apc[Discounts, memberships &amp; pre-payment agreements])), 0)),"")</f>
        <v>JiscCollections_Taylor &amp; Francis</v>
      </c>
      <c r="B3" s="138"/>
      <c r="C3" s="139"/>
      <c r="D3" s="140"/>
      <c r="E3" s="115">
        <f>IF($A3="","", COUNTIF(apc[Discounts, memberships &amp; pre-payment agreements], A3))</f>
        <v>8</v>
      </c>
      <c r="F3" s="115">
        <f>IF($A3="","", SUMIF(apc[Discounts, memberships &amp; pre-payment agreements], $A3, apc[APC paid (£) including VAT if charged]))</f>
        <v>4291.2</v>
      </c>
      <c r="G3" s="115">
        <f>IF($A3="","", SUMIF(apc[Discounts, memberships &amp; pre-payment agreements], $A3, apc[Amount of APC charged to COAF grant (including VAT if charged) in £] ))</f>
        <v>0</v>
      </c>
      <c r="H3" s="115">
        <f>IF($A3="","", SUMIF(apc[Discounts, memberships &amp; pre-payment agreements], $A3, apc[Amount of APC charged to RCUK OA fund (including VAT if charged) in £]))</f>
        <v>4291.2</v>
      </c>
      <c r="I3" s="116">
        <f t="shared" ref="I3" si="0">IFERROR(C3+G3, "")</f>
        <v>0</v>
      </c>
      <c r="J3" s="116">
        <f>IFERROR(D3+H3, "")</f>
        <v>4291.2</v>
      </c>
      <c r="K3" s="115">
        <f>IFERROR(B3+F3,"")</f>
        <v>4291.2</v>
      </c>
    </row>
    <row r="4" spans="1:12" x14ac:dyDescent="0.2">
      <c r="A4" s="107" t="str">
        <f t="array" ref="A4">IFERROR(INDEX(apc[Discounts, memberships &amp; pre-payment agreements], MATCH(0,IF(ISBLANK(apc[Discounts, memberships &amp; pre-payment agreements]),1,COUNTIF($A$2:A3, apc[Discounts, memberships &amp; pre-payment agreements])), 0)),"")</f>
        <v>None</v>
      </c>
      <c r="B4" s="108"/>
      <c r="C4" s="109"/>
      <c r="D4" s="110"/>
      <c r="E4" s="115">
        <f>IF($A4="","", COUNTIF(apc[Discounts, memberships &amp; pre-payment agreements], A4))</f>
        <v>280</v>
      </c>
      <c r="F4" s="115">
        <f>IF($A4="","", SUMIF(apc[Discounts, memberships &amp; pre-payment agreements], $A4, apc[APC paid (£) including VAT if charged]))</f>
        <v>537760.44999999995</v>
      </c>
      <c r="G4" s="115">
        <f>IF($A4="","", SUMIF(apc[Discounts, memberships &amp; pre-payment agreements], $A4, apc[Amount of APC charged to COAF grant (including VAT if charged) in £] ))</f>
        <v>0</v>
      </c>
      <c r="H4" s="115">
        <f>IF($A4="","", SUMIF(apc[Discounts, memberships &amp; pre-payment agreements], $A4, apc[Amount of APC charged to RCUK OA fund (including VAT if charged) in £]))</f>
        <v>533548.33999999985</v>
      </c>
      <c r="I4" s="116">
        <f t="shared" ref="I4:I50" si="1">IFERROR(C4+G4, "")</f>
        <v>0</v>
      </c>
      <c r="J4" s="116">
        <f t="shared" ref="J4:J50" si="2">IFERROR(D4+H4, "")</f>
        <v>533548.33999999985</v>
      </c>
      <c r="K4" s="115">
        <f t="shared" ref="K4:K50" si="3">IFERROR(B4+F4,"")</f>
        <v>537760.44999999995</v>
      </c>
    </row>
    <row r="5" spans="1:12" x14ac:dyDescent="0.2">
      <c r="A5" s="107" t="str">
        <f t="array" ref="A5">IFERROR(INDEX(apc[Discounts, memberships &amp; pre-payment agreements], MATCH(0,IF(ISBLANK(apc[Discounts, memberships &amp; pre-payment agreements]),1,COUNTIF($A$2:A4, apc[Discounts, memberships &amp; pre-payment agreements])), 0)),"")</f>
        <v>Institutional_Prepayment</v>
      </c>
      <c r="B5" s="108"/>
      <c r="C5" s="109"/>
      <c r="D5" s="110"/>
      <c r="E5" s="115">
        <f>IF($A5="","", COUNTIF(apc[Discounts, memberships &amp; pre-payment agreements], A5))</f>
        <v>57</v>
      </c>
      <c r="F5" s="115">
        <f>IF($A5="","", SUMIF(apc[Discounts, memberships &amp; pre-payment agreements], $A5, apc[APC paid (£) including VAT if charged]))</f>
        <v>101688.12000000001</v>
      </c>
      <c r="G5" s="115">
        <f>IF($A5="","", SUMIF(apc[Discounts, memberships &amp; pre-payment agreements], $A5, apc[Amount of APC charged to COAF grant (including VAT if charged) in £] ))</f>
        <v>0</v>
      </c>
      <c r="H5" s="115">
        <f>IF($A5="","", SUMIF(apc[Discounts, memberships &amp; pre-payment agreements], $A5, apc[Amount of APC charged to RCUK OA fund (including VAT if charged) in £]))</f>
        <v>99708.05</v>
      </c>
      <c r="I5" s="116">
        <f t="shared" si="1"/>
        <v>0</v>
      </c>
      <c r="J5" s="116">
        <f t="shared" si="2"/>
        <v>99708.05</v>
      </c>
      <c r="K5" s="115">
        <f t="shared" si="3"/>
        <v>101688.12000000001</v>
      </c>
    </row>
    <row r="6" spans="1:12" x14ac:dyDescent="0.2">
      <c r="A6" s="107" t="str">
        <f t="array" ref="A6">IFERROR(INDEX(apc[Discounts, memberships &amp; pre-payment agreements], MATCH(0,IF(ISBLANK(apc[Discounts, memberships &amp; pre-payment agreements]),1,COUNTIF($A$2:A5, apc[Discounts, memberships &amp; pre-payment agreements])), 0)),"")</f>
        <v>Institutional_ membership discount</v>
      </c>
      <c r="B6" s="108">
        <v>7470</v>
      </c>
      <c r="C6" s="109"/>
      <c r="D6" s="110">
        <v>7470</v>
      </c>
      <c r="E6" s="115">
        <f>IF($A6="","", COUNTIF(apc[Discounts, memberships &amp; pre-payment agreements], A6))</f>
        <v>8</v>
      </c>
      <c r="F6" s="115">
        <f>IF($A6="","", SUMIF(apc[Discounts, memberships &amp; pre-payment agreements], $A6, apc[APC paid (£) including VAT if charged]))</f>
        <v>13522.82</v>
      </c>
      <c r="G6" s="115">
        <f>IF($A6="","", SUMIF(apc[Discounts, memberships &amp; pre-payment agreements], $A6, apc[Amount of APC charged to COAF grant (including VAT if charged) in £] ))</f>
        <v>0</v>
      </c>
      <c r="H6" s="115">
        <f>IF($A6="","", SUMIF(apc[Discounts, memberships &amp; pre-payment agreements], $A6, apc[Amount of APC charged to RCUK OA fund (including VAT if charged) in £]))</f>
        <v>13522.83</v>
      </c>
      <c r="I6" s="116">
        <f t="shared" si="1"/>
        <v>0</v>
      </c>
      <c r="J6" s="116">
        <f t="shared" si="2"/>
        <v>20992.83</v>
      </c>
      <c r="K6" s="115">
        <f t="shared" si="3"/>
        <v>20992.82</v>
      </c>
    </row>
    <row r="7" spans="1:12" x14ac:dyDescent="0.2">
      <c r="A7" s="107" t="str">
        <f t="array" ref="A7">IFERROR(INDEX(apc[Discounts, memberships &amp; pre-payment agreements], MATCH(0,IF(ISBLANK(apc[Discounts, memberships &amp; pre-payment agreements]),1,COUNTIF($A$2:A6, apc[Discounts, memberships &amp; pre-payment agreements])), 0)),"")</f>
        <v xml:space="preserve">Author_Supporter/Membership Discount </v>
      </c>
      <c r="B7" s="108"/>
      <c r="C7" s="109"/>
      <c r="D7" s="110"/>
      <c r="E7" s="115">
        <f>IF($A7="","", COUNTIF(apc[Discounts, memberships &amp; pre-payment agreements], A7))</f>
        <v>12</v>
      </c>
      <c r="F7" s="115">
        <f>IF($A7="","", SUMIF(apc[Discounts, memberships &amp; pre-payment agreements], $A7, apc[APC paid (£) including VAT if charged]))</f>
        <v>20982.45</v>
      </c>
      <c r="G7" s="115">
        <f>IF($A7="","", SUMIF(apc[Discounts, memberships &amp; pre-payment agreements], $A7, apc[Amount of APC charged to COAF grant (including VAT if charged) in £] ))</f>
        <v>0</v>
      </c>
      <c r="H7" s="115">
        <f>IF($A7="","", SUMIF(apc[Discounts, memberships &amp; pre-payment agreements], $A7, apc[Amount of APC charged to RCUK OA fund (including VAT if charged) in £]))</f>
        <v>20982.45</v>
      </c>
      <c r="I7" s="116">
        <f t="shared" si="1"/>
        <v>0</v>
      </c>
      <c r="J7" s="116">
        <f t="shared" si="2"/>
        <v>20982.45</v>
      </c>
      <c r="K7" s="115">
        <f t="shared" si="3"/>
        <v>20982.45</v>
      </c>
    </row>
    <row r="8" spans="1:12" x14ac:dyDescent="0.2">
      <c r="A8" s="107" t="str">
        <f t="array" ref="A8">IFERROR(INDEX(apc[Discounts, memberships &amp; pre-payment agreements], MATCH(0,IF(ISBLANK(apc[Discounts, memberships &amp; pre-payment agreements]),1,COUNTIF($A$2:A7, apc[Discounts, memberships &amp; pre-payment agreements])), 0)),"")</f>
        <v>Other</v>
      </c>
      <c r="B8" s="108"/>
      <c r="C8" s="109"/>
      <c r="D8" s="110"/>
      <c r="E8" s="115">
        <f>IF($A8="","", COUNTIF(apc[Discounts, memberships &amp; pre-payment agreements], A8))</f>
        <v>2</v>
      </c>
      <c r="F8" s="115">
        <f>IF($A8="","", SUMIF(apc[Discounts, memberships &amp; pre-payment agreements], $A8, apc[APC paid (£) including VAT if charged]))</f>
        <v>745.23</v>
      </c>
      <c r="G8" s="115">
        <f>IF($A8="","", SUMIF(apc[Discounts, memberships &amp; pre-payment agreements], $A8, apc[Amount of APC charged to COAF grant (including VAT if charged) in £] ))</f>
        <v>0</v>
      </c>
      <c r="H8" s="115">
        <f>IF($A8="","", SUMIF(apc[Discounts, memberships &amp; pre-payment agreements], $A8, apc[Amount of APC charged to RCUK OA fund (including VAT if charged) in £]))</f>
        <v>745.23</v>
      </c>
      <c r="I8" s="116">
        <f t="shared" si="1"/>
        <v>0</v>
      </c>
      <c r="J8" s="116">
        <f t="shared" si="2"/>
        <v>745.23</v>
      </c>
      <c r="K8" s="115">
        <f t="shared" si="3"/>
        <v>745.23</v>
      </c>
    </row>
    <row r="9" spans="1:12" x14ac:dyDescent="0.2">
      <c r="A9" s="107" t="str">
        <f t="array" ref="A9">IFERROR(INDEX(apc[Discounts, memberships &amp; pre-payment agreements], MATCH(0,IF(ISBLANK(apc[Discounts, memberships &amp; pre-payment agreements]),1,COUNTIF($A$2:A8, apc[Discounts, memberships &amp; pre-payment agreements])), 0)),"")</f>
        <v>European Commission funding</v>
      </c>
      <c r="B9" s="108"/>
      <c r="C9" s="109"/>
      <c r="D9" s="110"/>
      <c r="E9" s="115">
        <f>IF($A9="","", COUNTIF(apc[Discounts, memberships &amp; pre-payment agreements], A9))</f>
        <v>1</v>
      </c>
      <c r="F9" s="115">
        <f>IF($A9="","", SUMIF(apc[Discounts, memberships &amp; pre-payment agreements], $A9, apc[APC paid (£) including VAT if charged]))</f>
        <v>2160</v>
      </c>
      <c r="G9" s="115">
        <f>IF($A9="","", SUMIF(apc[Discounts, memberships &amp; pre-payment agreements], $A9, apc[Amount of APC charged to COAF grant (including VAT if charged) in £] ))</f>
        <v>0</v>
      </c>
      <c r="H9" s="115">
        <f>IF($A9="","", SUMIF(apc[Discounts, memberships &amp; pre-payment agreements], $A9, apc[Amount of APC charged to RCUK OA fund (including VAT if charged) in £]))</f>
        <v>2160</v>
      </c>
      <c r="I9" s="116">
        <f t="shared" si="1"/>
        <v>0</v>
      </c>
      <c r="J9" s="116">
        <f t="shared" si="2"/>
        <v>2160</v>
      </c>
      <c r="K9" s="115">
        <f t="shared" si="3"/>
        <v>2160</v>
      </c>
    </row>
    <row r="10" spans="1:12" x14ac:dyDescent="0.2">
      <c r="A10" s="107" t="str">
        <f t="array" ref="A10">IFERROR(INDEX(apc[Discounts, memberships &amp; pre-payment agreements], MATCH(0,IF(ISBLANK(apc[Discounts, memberships &amp; pre-payment agreements]),1,COUNTIF($A$2:A9, apc[Discounts, memberships &amp; pre-payment agreements])), 0)),"")</f>
        <v>ACS_AuthorChoice membership discount</v>
      </c>
      <c r="B10" s="108"/>
      <c r="C10" s="109"/>
      <c r="D10" s="110"/>
      <c r="E10" s="115">
        <f>IF($A10="","", COUNTIF(apc[Discounts, memberships &amp; pre-payment agreements], A10))</f>
        <v>1</v>
      </c>
      <c r="F10" s="115">
        <f>IF($A10="","", SUMIF(apc[Discounts, memberships &amp; pre-payment agreements], $A10, apc[APC paid (£) including VAT if charged]))</f>
        <v>1907.64</v>
      </c>
      <c r="G10" s="115">
        <f>IF($A10="","", SUMIF(apc[Discounts, memberships &amp; pre-payment agreements], $A10, apc[Amount of APC charged to COAF grant (including VAT if charged) in £] ))</f>
        <v>0</v>
      </c>
      <c r="H10" s="115">
        <f>IF($A10="","", SUMIF(apc[Discounts, memberships &amp; pre-payment agreements], $A10, apc[Amount of APC charged to RCUK OA fund (including VAT if charged) in £]))</f>
        <v>1907.64</v>
      </c>
      <c r="I10" s="116">
        <f t="shared" si="1"/>
        <v>0</v>
      </c>
      <c r="J10" s="116">
        <f t="shared" si="2"/>
        <v>1907.64</v>
      </c>
      <c r="K10" s="115">
        <f t="shared" si="3"/>
        <v>1907.64</v>
      </c>
    </row>
    <row r="11" spans="1:12" x14ac:dyDescent="0.2">
      <c r="A11" s="107" t="str">
        <f t="array" ref="A11">IFERROR(INDEX(apc[Discounts, memberships &amp; pre-payment agreements], MATCH(0,IF(ISBLANK(apc[Discounts, memberships &amp; pre-payment agreements]),1,COUNTIF($A$2:A10, apc[Discounts, memberships &amp; pre-payment agreements])), 0)),"")</f>
        <v>ACS_AuthorChoice Institutional membership discount</v>
      </c>
      <c r="B11" s="108"/>
      <c r="C11" s="109"/>
      <c r="D11" s="110"/>
      <c r="E11" s="115">
        <f>IF($A11="","", COUNTIF(apc[Discounts, memberships &amp; pre-payment agreements], A11))</f>
        <v>1</v>
      </c>
      <c r="F11" s="115">
        <f>IF($A11="","", SUMIF(apc[Discounts, memberships &amp; pre-payment agreements], $A11, apc[APC paid (£) including VAT if charged]))</f>
        <v>3619.09</v>
      </c>
      <c r="G11" s="115">
        <f>IF($A11="","", SUMIF(apc[Discounts, memberships &amp; pre-payment agreements], $A11, apc[Amount of APC charged to COAF grant (including VAT if charged) in £] ))</f>
        <v>0</v>
      </c>
      <c r="H11" s="115">
        <f>IF($A11="","", SUMIF(apc[Discounts, memberships &amp; pre-payment agreements], $A11, apc[Amount of APC charged to RCUK OA fund (including VAT if charged) in £]))</f>
        <v>3619.09</v>
      </c>
      <c r="I11" s="116">
        <f t="shared" si="1"/>
        <v>0</v>
      </c>
      <c r="J11" s="116">
        <f t="shared" si="2"/>
        <v>3619.09</v>
      </c>
      <c r="K11" s="115">
        <f t="shared" si="3"/>
        <v>3619.09</v>
      </c>
    </row>
    <row r="12" spans="1:12" x14ac:dyDescent="0.2">
      <c r="A12" s="107" t="str">
        <f t="array" ref="A12">IFERROR(INDEX(apc[Discounts, memberships &amp; pre-payment agreements], MATCH(0,IF(ISBLANK(apc[Discounts, memberships &amp; pre-payment agreements]),1,COUNTIF($A$2:A11, apc[Discounts, memberships &amp; pre-payment agreements])), 0)),"")</f>
        <v/>
      </c>
      <c r="B12" s="108">
        <v>10505</v>
      </c>
      <c r="C12" s="109"/>
      <c r="D12" s="110">
        <v>10505</v>
      </c>
      <c r="E12" s="115" t="str">
        <f>IF($A12="","", COUNTIF(apc[Discounts, memberships &amp; pre-payment agreements], A12))</f>
        <v/>
      </c>
      <c r="F12" s="115" t="str">
        <f>IF($A12="","", SUMIF(apc[Discounts, memberships &amp; pre-payment agreements], $A12, apc[APC paid (£) including VAT if charged]))</f>
        <v/>
      </c>
      <c r="G12" s="115" t="str">
        <f>IF($A12="","", SUMIF(apc[Discounts, memberships &amp; pre-payment agreements], $A12, apc[Amount of APC charged to COAF grant (including VAT if charged) in £] ))</f>
        <v/>
      </c>
      <c r="H12" s="115" t="str">
        <f>IF($A12="","", SUMIF(apc[Discounts, memberships &amp; pre-payment agreements], $A12, apc[Amount of APC charged to RCUK OA fund (including VAT if charged) in £]))</f>
        <v/>
      </c>
      <c r="I12" s="116" t="str">
        <f>IFERROR(C12+G12, "")</f>
        <v/>
      </c>
      <c r="J12" s="116" t="str">
        <f>IFERROR(D12+H12, "")</f>
        <v/>
      </c>
      <c r="K12" s="115" t="str">
        <f>IFERROR(B12+F12,"")</f>
        <v/>
      </c>
    </row>
    <row r="13" spans="1:12" x14ac:dyDescent="0.2">
      <c r="A13" s="107" t="str">
        <f t="array" ref="A13">IFERROR(INDEX(apc[Discounts, memberships &amp; pre-payment agreements], MATCH(0,IF(ISBLANK(apc[Discounts, memberships &amp; pre-payment agreements]),1,COUNTIF($A$2:A12, apc[Discounts, memberships &amp; pre-payment agreements])), 0)),"")</f>
        <v/>
      </c>
      <c r="B13" s="108"/>
      <c r="C13" s="109"/>
      <c r="D13" s="110"/>
      <c r="E13" s="115" t="str">
        <f>IF($A13="","", COUNTIF(apc[Discounts, memberships &amp; pre-payment agreements], A13))</f>
        <v/>
      </c>
      <c r="F13" s="115" t="str">
        <f>IF($A13="","", SUMIF(apc[Discounts, memberships &amp; pre-payment agreements], $A13, apc[APC paid (£) including VAT if charged]))</f>
        <v/>
      </c>
      <c r="G13" s="115" t="str">
        <f>IF($A13="","", SUMIF(apc[Discounts, memberships &amp; pre-payment agreements], $A13, apc[Amount of APC charged to COAF grant (including VAT if charged) in £] ))</f>
        <v/>
      </c>
      <c r="H13" s="115" t="str">
        <f>IF($A13="","", SUMIF(apc[Discounts, memberships &amp; pre-payment agreements], $A13, apc[Amount of APC charged to RCUK OA fund (including VAT if charged) in £]))</f>
        <v/>
      </c>
      <c r="I13" s="116" t="str">
        <f t="shared" si="1"/>
        <v/>
      </c>
      <c r="J13" s="116" t="str">
        <f t="shared" si="2"/>
        <v/>
      </c>
      <c r="K13" s="115" t="str">
        <f t="shared" si="3"/>
        <v/>
      </c>
    </row>
    <row r="14" spans="1:12" x14ac:dyDescent="0.2">
      <c r="A14" s="107" t="str">
        <f t="array" ref="A14">IFERROR(INDEX(apc[Discounts, memberships &amp; pre-payment agreements], MATCH(0,IF(ISBLANK(apc[Discounts, memberships &amp; pre-payment agreements]),1,COUNTIF($A$2:A13, apc[Discounts, memberships &amp; pre-payment agreements])), 0)),"")</f>
        <v/>
      </c>
      <c r="B14" s="108"/>
      <c r="C14" s="109"/>
      <c r="D14" s="110"/>
      <c r="E14" s="115" t="str">
        <f>IF($A14="","", COUNTIF(apc[Discounts, memberships &amp; pre-payment agreements], A14))</f>
        <v/>
      </c>
      <c r="F14" s="115" t="str">
        <f>IF($A14="","", SUMIF(apc[Discounts, memberships &amp; pre-payment agreements], $A14, apc[APC paid (£) including VAT if charged]))</f>
        <v/>
      </c>
      <c r="G14" s="115" t="str">
        <f>IF($A14="","", SUMIF(apc[Discounts, memberships &amp; pre-payment agreements], $A14, apc[Amount of APC charged to COAF grant (including VAT if charged) in £] ))</f>
        <v/>
      </c>
      <c r="H14" s="115" t="str">
        <f>IF($A14="","", SUMIF(apc[Discounts, memberships &amp; pre-payment agreements], $A14, apc[Amount of APC charged to RCUK OA fund (including VAT if charged) in £]))</f>
        <v/>
      </c>
      <c r="I14" s="116" t="str">
        <f t="shared" si="1"/>
        <v/>
      </c>
      <c r="J14" s="116" t="str">
        <f t="shared" si="2"/>
        <v/>
      </c>
      <c r="K14" s="115" t="str">
        <f t="shared" si="3"/>
        <v/>
      </c>
    </row>
    <row r="15" spans="1:12" x14ac:dyDescent="0.2">
      <c r="A15" s="107" t="str">
        <f t="array" ref="A15">IFERROR(INDEX(apc[Discounts, memberships &amp; pre-payment agreements], MATCH(0,IF(ISBLANK(apc[Discounts, memberships &amp; pre-payment agreements]),1,COUNTIF($A$2:A14, apc[Discounts, memberships &amp; pre-payment agreements])), 0)),"")</f>
        <v/>
      </c>
      <c r="B15" s="108"/>
      <c r="C15" s="109"/>
      <c r="D15" s="110"/>
      <c r="E15" s="115" t="str">
        <f>IF($A15="","", COUNTIF(apc[Discounts, memberships &amp; pre-payment agreements], A15))</f>
        <v/>
      </c>
      <c r="F15" s="115" t="str">
        <f>IF($A15="","", SUMIF(apc[Discounts, memberships &amp; pre-payment agreements], $A15, apc[APC paid (£) including VAT if charged]))</f>
        <v/>
      </c>
      <c r="G15" s="115" t="str">
        <f>IF($A15="","", SUMIF(apc[Discounts, memberships &amp; pre-payment agreements], $A15, apc[Amount of APC charged to COAF grant (including VAT if charged) in £] ))</f>
        <v/>
      </c>
      <c r="H15" s="115" t="str">
        <f>IF($A15="","", SUMIF(apc[Discounts, memberships &amp; pre-payment agreements], $A15, apc[Amount of APC charged to RCUK OA fund (including VAT if charged) in £]))</f>
        <v/>
      </c>
      <c r="I15" s="116" t="str">
        <f>IFERROR(C15+G15, "")</f>
        <v/>
      </c>
      <c r="J15" s="116" t="str">
        <f>IFERROR(D15+H15, "")</f>
        <v/>
      </c>
      <c r="K15" s="115" t="str">
        <f>IFERROR(B15+F15,"")</f>
        <v/>
      </c>
    </row>
    <row r="16" spans="1:12" x14ac:dyDescent="0.2">
      <c r="A16" s="107" t="str">
        <f t="array" ref="A16">IFERROR(INDEX(apc[Discounts, memberships &amp; pre-payment agreements], MATCH(0,IF(ISBLANK(apc[Discounts, memberships &amp; pre-payment agreements]),1,COUNTIF($A$2:A15, apc[Discounts, memberships &amp; pre-payment agreements])), 0)),"")</f>
        <v/>
      </c>
      <c r="B16" s="108"/>
      <c r="C16" s="109"/>
      <c r="D16" s="110"/>
      <c r="E16" s="115" t="str">
        <f>IF($A16="","", COUNTIF(apc[Discounts, memberships &amp; pre-payment agreements], A16))</f>
        <v/>
      </c>
      <c r="F16" s="115" t="str">
        <f>IF($A16="","", SUMIF(apc[Discounts, memberships &amp; pre-payment agreements], $A16, apc[APC paid (£) including VAT if charged]))</f>
        <v/>
      </c>
      <c r="G16" s="115" t="str">
        <f>IF($A16="","", SUMIF(apc[Discounts, memberships &amp; pre-payment agreements], $A16, apc[Amount of APC charged to COAF grant (including VAT if charged) in £] ))</f>
        <v/>
      </c>
      <c r="H16" s="115" t="str">
        <f>IF($A16="","", SUMIF(apc[Discounts, memberships &amp; pre-payment agreements], $A16, apc[Amount of APC charged to RCUK OA fund (including VAT if charged) in £]))</f>
        <v/>
      </c>
      <c r="I16" s="116" t="str">
        <f t="shared" si="1"/>
        <v/>
      </c>
      <c r="J16" s="116" t="str">
        <f t="shared" si="2"/>
        <v/>
      </c>
      <c r="K16" s="115" t="str">
        <f t="shared" si="3"/>
        <v/>
      </c>
    </row>
    <row r="17" spans="1:11" x14ac:dyDescent="0.2">
      <c r="A17" s="107" t="str">
        <f t="array" ref="A17">IFERROR(INDEX(apc[Discounts, memberships &amp; pre-payment agreements], MATCH(0,IF(ISBLANK(apc[Discounts, memberships &amp; pre-payment agreements]),1,COUNTIF($A$2:A16, apc[Discounts, memberships &amp; pre-payment agreements])), 0)),"")</f>
        <v/>
      </c>
      <c r="B17" s="108"/>
      <c r="C17" s="109"/>
      <c r="D17" s="110"/>
      <c r="E17" s="115" t="str">
        <f>IF($A17="","", COUNTIF(apc[Discounts, memberships &amp; pre-payment agreements], A17))</f>
        <v/>
      </c>
      <c r="F17" s="115" t="str">
        <f>IF($A17="","", SUMIF(apc[Discounts, memberships &amp; pre-payment agreements], $A17, apc[APC paid (£) including VAT if charged]))</f>
        <v/>
      </c>
      <c r="G17" s="115" t="str">
        <f>IF($A17="","", SUMIF(apc[Discounts, memberships &amp; pre-payment agreements], $A17, apc[Amount of APC charged to COAF grant (including VAT if charged) in £] ))</f>
        <v/>
      </c>
      <c r="H17" s="115" t="str">
        <f>IF($A17="","", SUMIF(apc[Discounts, memberships &amp; pre-payment agreements], $A17, apc[Amount of APC charged to RCUK OA fund (including VAT if charged) in £]))</f>
        <v/>
      </c>
      <c r="I17" s="116" t="str">
        <f t="shared" si="1"/>
        <v/>
      </c>
      <c r="J17" s="116" t="str">
        <f t="shared" si="2"/>
        <v/>
      </c>
      <c r="K17" s="115" t="str">
        <f t="shared" si="3"/>
        <v/>
      </c>
    </row>
    <row r="18" spans="1:11" x14ac:dyDescent="0.2">
      <c r="A18" s="107" t="str">
        <f t="array" ref="A18">IFERROR(INDEX(apc[Discounts, memberships &amp; pre-payment agreements], MATCH(0,IF(ISBLANK(apc[Discounts, memberships &amp; pre-payment agreements]),1,COUNTIF($A$2:A17, apc[Discounts, memberships &amp; pre-payment agreements])), 0)),"")</f>
        <v/>
      </c>
      <c r="B18" s="108"/>
      <c r="C18" s="109"/>
      <c r="D18" s="110"/>
      <c r="E18" s="115" t="str">
        <f>IF($A18="","", COUNTIF(apc[Discounts, memberships &amp; pre-payment agreements], A18))</f>
        <v/>
      </c>
      <c r="F18" s="115" t="str">
        <f>IF($A18="","", SUMIF(apc[Discounts, memberships &amp; pre-payment agreements], $A18, apc[APC paid (£) including VAT if charged]))</f>
        <v/>
      </c>
      <c r="G18" s="115" t="str">
        <f>IF($A18="","", SUMIF(apc[Discounts, memberships &amp; pre-payment agreements], $A18, apc[Amount of APC charged to COAF grant (including VAT if charged) in £] ))</f>
        <v/>
      </c>
      <c r="H18" s="115" t="str">
        <f>IF($A18="","", SUMIF(apc[Discounts, memberships &amp; pre-payment agreements], $A18, apc[Amount of APC charged to RCUK OA fund (including VAT if charged) in £]))</f>
        <v/>
      </c>
      <c r="I18" s="116" t="str">
        <f t="shared" si="1"/>
        <v/>
      </c>
      <c r="J18" s="116" t="str">
        <f t="shared" si="2"/>
        <v/>
      </c>
      <c r="K18" s="115" t="str">
        <f t="shared" si="3"/>
        <v/>
      </c>
    </row>
    <row r="19" spans="1:11" x14ac:dyDescent="0.2">
      <c r="A19" s="107" t="str">
        <f t="array" ref="A19">IFERROR(INDEX(apc[Discounts, memberships &amp; pre-payment agreements], MATCH(0,IF(ISBLANK(apc[Discounts, memberships &amp; pre-payment agreements]),1,COUNTIF($A$2:A18, apc[Discounts, memberships &amp; pre-payment agreements])), 0)),"")</f>
        <v/>
      </c>
      <c r="B19" s="108"/>
      <c r="C19" s="109"/>
      <c r="D19" s="110"/>
      <c r="E19" s="115" t="str">
        <f>IF($A19="","", COUNTIF(apc[Discounts, memberships &amp; pre-payment agreements], A19))</f>
        <v/>
      </c>
      <c r="F19" s="115" t="str">
        <f>IF($A19="","", SUMIF(apc[Discounts, memberships &amp; pre-payment agreements], $A19, apc[APC paid (£) including VAT if charged]))</f>
        <v/>
      </c>
      <c r="G19" s="115" t="str">
        <f>IF($A19="","", SUMIF(apc[Discounts, memberships &amp; pre-payment agreements], $A19, apc[Amount of APC charged to COAF grant (including VAT if charged) in £] ))</f>
        <v/>
      </c>
      <c r="H19" s="115" t="str">
        <f>IF($A19="","", SUMIF(apc[Discounts, memberships &amp; pre-payment agreements], $A19, apc[Amount of APC charged to RCUK OA fund (including VAT if charged) in £]))</f>
        <v/>
      </c>
      <c r="I19" s="116" t="str">
        <f t="shared" si="1"/>
        <v/>
      </c>
      <c r="J19" s="116" t="str">
        <f t="shared" si="2"/>
        <v/>
      </c>
      <c r="K19" s="115" t="str">
        <f t="shared" si="3"/>
        <v/>
      </c>
    </row>
    <row r="20" spans="1:11" x14ac:dyDescent="0.2">
      <c r="A20" s="107" t="str">
        <f t="array" ref="A20">IFERROR(INDEX(apc[Discounts, memberships &amp; pre-payment agreements], MATCH(0,IF(ISBLANK(apc[Discounts, memberships &amp; pre-payment agreements]),1,COUNTIF($A$2:A19, apc[Discounts, memberships &amp; pre-payment agreements])), 0)),"")</f>
        <v/>
      </c>
      <c r="B20" s="108"/>
      <c r="C20" s="109"/>
      <c r="D20" s="110"/>
      <c r="E20" s="115" t="str">
        <f>IF($A20="","", COUNTIF(apc[Discounts, memberships &amp; pre-payment agreements], A20))</f>
        <v/>
      </c>
      <c r="F20" s="115" t="str">
        <f>IF($A20="","", SUMIF(apc[Discounts, memberships &amp; pre-payment agreements], $A20, apc[APC paid (£) including VAT if charged]))</f>
        <v/>
      </c>
      <c r="G20" s="115" t="str">
        <f>IF($A20="","", SUMIF(apc[Discounts, memberships &amp; pre-payment agreements], $A20, apc[Amount of APC charged to COAF grant (including VAT if charged) in £] ))</f>
        <v/>
      </c>
      <c r="H20" s="115" t="str">
        <f>IF($A20="","", SUMIF(apc[Discounts, memberships &amp; pre-payment agreements], $A20, apc[Amount of APC charged to RCUK OA fund (including VAT if charged) in £]))</f>
        <v/>
      </c>
      <c r="I20" s="116" t="str">
        <f t="shared" si="1"/>
        <v/>
      </c>
      <c r="J20" s="116" t="str">
        <f t="shared" si="2"/>
        <v/>
      </c>
      <c r="K20" s="115" t="str">
        <f t="shared" si="3"/>
        <v/>
      </c>
    </row>
    <row r="21" spans="1:11" x14ac:dyDescent="0.2">
      <c r="A21" s="107" t="str">
        <f t="array" ref="A21">IFERROR(INDEX(apc[Discounts, memberships &amp; pre-payment agreements], MATCH(0,IF(ISBLANK(apc[Discounts, memberships &amp; pre-payment agreements]),1,COUNTIF($A$2:A20, apc[Discounts, memberships &amp; pre-payment agreements])), 0)),"")</f>
        <v/>
      </c>
      <c r="B21" s="108"/>
      <c r="C21" s="109"/>
      <c r="D21" s="110"/>
      <c r="E21" s="115" t="str">
        <f>IF($A21="","", COUNTIF(apc[Discounts, memberships &amp; pre-payment agreements], A21))</f>
        <v/>
      </c>
      <c r="F21" s="115" t="str">
        <f>IF($A21="","", SUMIF(apc[Discounts, memberships &amp; pre-payment agreements], $A21, apc[APC paid (£) including VAT if charged]))</f>
        <v/>
      </c>
      <c r="G21" s="115" t="str">
        <f>IF($A21="","", SUMIF(apc[Discounts, memberships &amp; pre-payment agreements], $A21, apc[Amount of APC charged to COAF grant (including VAT if charged) in £] ))</f>
        <v/>
      </c>
      <c r="H21" s="115" t="str">
        <f>IF($A21="","", SUMIF(apc[Discounts, memberships &amp; pre-payment agreements], $A21, apc[Amount of APC charged to RCUK OA fund (including VAT if charged) in £]))</f>
        <v/>
      </c>
      <c r="I21" s="116" t="str">
        <f t="shared" si="1"/>
        <v/>
      </c>
      <c r="J21" s="116" t="str">
        <f t="shared" si="2"/>
        <v/>
      </c>
      <c r="K21" s="115" t="str">
        <f t="shared" si="3"/>
        <v/>
      </c>
    </row>
    <row r="22" spans="1:11" x14ac:dyDescent="0.2">
      <c r="A22" s="107" t="str">
        <f t="array" ref="A22">IFERROR(INDEX(apc[Discounts, memberships &amp; pre-payment agreements], MATCH(0,IF(ISBLANK(apc[Discounts, memberships &amp; pre-payment agreements]),1,COUNTIF($A$2:A21, apc[Discounts, memberships &amp; pre-payment agreements])), 0)),"")</f>
        <v/>
      </c>
      <c r="B22" s="108"/>
      <c r="C22" s="109"/>
      <c r="D22" s="110"/>
      <c r="E22" s="115" t="str">
        <f>IF($A22="","", COUNTIF(apc[Discounts, memberships &amp; pre-payment agreements], A22))</f>
        <v/>
      </c>
      <c r="F22" s="115" t="str">
        <f>IF($A22="","", SUMIF(apc[Discounts, memberships &amp; pre-payment agreements], $A22, apc[APC paid (£) including VAT if charged]))</f>
        <v/>
      </c>
      <c r="G22" s="115" t="str">
        <f>IF($A22="","", SUMIF(apc[Discounts, memberships &amp; pre-payment agreements], $A22, apc[Amount of APC charged to COAF grant (including VAT if charged) in £] ))</f>
        <v/>
      </c>
      <c r="H22" s="115" t="str">
        <f>IF($A22="","", SUMIF(apc[Discounts, memberships &amp; pre-payment agreements], $A22, apc[Amount of APC charged to RCUK OA fund (including VAT if charged) in £]))</f>
        <v/>
      </c>
      <c r="I22" s="116" t="str">
        <f t="shared" si="1"/>
        <v/>
      </c>
      <c r="J22" s="116" t="str">
        <f t="shared" si="2"/>
        <v/>
      </c>
      <c r="K22" s="115" t="str">
        <f t="shared" si="3"/>
        <v/>
      </c>
    </row>
    <row r="23" spans="1:11" x14ac:dyDescent="0.2">
      <c r="A23" s="107" t="str">
        <f t="array" ref="A23">IFERROR(INDEX(apc[Discounts, memberships &amp; pre-payment agreements], MATCH(0,IF(ISBLANK(apc[Discounts, memberships &amp; pre-payment agreements]),1,COUNTIF($A$2:A22, apc[Discounts, memberships &amp; pre-payment agreements])), 0)),"")</f>
        <v/>
      </c>
      <c r="B23" s="108"/>
      <c r="C23" s="109"/>
      <c r="D23" s="110"/>
      <c r="E23" s="115" t="str">
        <f>IF($A23="","", COUNTIF(apc[Discounts, memberships &amp; pre-payment agreements], A23))</f>
        <v/>
      </c>
      <c r="F23" s="115" t="str">
        <f>IF($A23="","", SUMIF(apc[Discounts, memberships &amp; pre-payment agreements], $A23, apc[APC paid (£) including VAT if charged]))</f>
        <v/>
      </c>
      <c r="G23" s="115" t="str">
        <f>IF($A23="","", SUMIF(apc[Discounts, memberships &amp; pre-payment agreements], $A23, apc[Amount of APC charged to COAF grant (including VAT if charged) in £] ))</f>
        <v/>
      </c>
      <c r="H23" s="115" t="str">
        <f>IF($A23="","", SUMIF(apc[Discounts, memberships &amp; pre-payment agreements], $A23, apc[Amount of APC charged to RCUK OA fund (including VAT if charged) in £]))</f>
        <v/>
      </c>
      <c r="I23" s="116" t="str">
        <f t="shared" si="1"/>
        <v/>
      </c>
      <c r="J23" s="116" t="str">
        <f t="shared" si="2"/>
        <v/>
      </c>
      <c r="K23" s="115" t="str">
        <f t="shared" si="3"/>
        <v/>
      </c>
    </row>
    <row r="24" spans="1:11" x14ac:dyDescent="0.2">
      <c r="A24" s="107" t="str">
        <f t="array" ref="A24">IFERROR(INDEX(apc[Discounts, memberships &amp; pre-payment agreements], MATCH(0,IF(ISBLANK(apc[Discounts, memberships &amp; pre-payment agreements]),1,COUNTIF($A$2:A23, apc[Discounts, memberships &amp; pre-payment agreements])), 0)),"")</f>
        <v/>
      </c>
      <c r="B24" s="108"/>
      <c r="C24" s="109"/>
      <c r="D24" s="110"/>
      <c r="E24" s="115" t="str">
        <f>IF($A24="","", COUNTIF(apc[Discounts, memberships &amp; pre-payment agreements], A24))</f>
        <v/>
      </c>
      <c r="F24" s="115" t="str">
        <f>IF($A24="","", SUMIF(apc[Discounts, memberships &amp; pre-payment agreements], $A24, apc[APC paid (£) including VAT if charged]))</f>
        <v/>
      </c>
      <c r="G24" s="115" t="str">
        <f>IF($A24="","", SUMIF(apc[Discounts, memberships &amp; pre-payment agreements], $A24, apc[Amount of APC charged to COAF grant (including VAT if charged) in £] ))</f>
        <v/>
      </c>
      <c r="H24" s="115" t="str">
        <f>IF($A24="","", SUMIF(apc[Discounts, memberships &amp; pre-payment agreements], $A24, apc[Amount of APC charged to RCUK OA fund (including VAT if charged) in £]))</f>
        <v/>
      </c>
      <c r="I24" s="116" t="str">
        <f t="shared" si="1"/>
        <v/>
      </c>
      <c r="J24" s="116" t="str">
        <f t="shared" si="2"/>
        <v/>
      </c>
      <c r="K24" s="115" t="str">
        <f t="shared" si="3"/>
        <v/>
      </c>
    </row>
    <row r="25" spans="1:11" x14ac:dyDescent="0.2">
      <c r="A25" s="107" t="str">
        <f t="array" ref="A25">IFERROR(INDEX(apc[Discounts, memberships &amp; pre-payment agreements], MATCH(0,IF(ISBLANK(apc[Discounts, memberships &amp; pre-payment agreements]),1,COUNTIF($A$2:A24, apc[Discounts, memberships &amp; pre-payment agreements])), 0)),"")</f>
        <v/>
      </c>
      <c r="B25" s="108"/>
      <c r="C25" s="109"/>
      <c r="D25" s="110"/>
      <c r="E25" s="115" t="str">
        <f>IF($A25="","", COUNTIF(apc[Discounts, memberships &amp; pre-payment agreements], A25))</f>
        <v/>
      </c>
      <c r="F25" s="115" t="str">
        <f>IF($A25="","", SUMIF(apc[Discounts, memberships &amp; pre-payment agreements], $A25, apc[APC paid (£) including VAT if charged]))</f>
        <v/>
      </c>
      <c r="G25" s="115" t="str">
        <f>IF($A25="","", SUMIF(apc[Discounts, memberships &amp; pre-payment agreements], $A25, apc[Amount of APC charged to COAF grant (including VAT if charged) in £] ))</f>
        <v/>
      </c>
      <c r="H25" s="115" t="str">
        <f>IF($A25="","", SUMIF(apc[Discounts, memberships &amp; pre-payment agreements], $A25, apc[Amount of APC charged to RCUK OA fund (including VAT if charged) in £]))</f>
        <v/>
      </c>
      <c r="I25" s="116" t="str">
        <f t="shared" si="1"/>
        <v/>
      </c>
      <c r="J25" s="116" t="str">
        <f t="shared" si="2"/>
        <v/>
      </c>
      <c r="K25" s="115" t="str">
        <f t="shared" si="3"/>
        <v/>
      </c>
    </row>
    <row r="26" spans="1:11" x14ac:dyDescent="0.2">
      <c r="A26" s="107" t="str">
        <f t="array" ref="A26">IFERROR(INDEX(apc[Discounts, memberships &amp; pre-payment agreements], MATCH(0,IF(ISBLANK(apc[Discounts, memberships &amp; pre-payment agreements]),1,COUNTIF($A$2:A25, apc[Discounts, memberships &amp; pre-payment agreements])), 0)),"")</f>
        <v/>
      </c>
      <c r="B26" s="108"/>
      <c r="C26" s="109"/>
      <c r="D26" s="110"/>
      <c r="E26" s="115" t="str">
        <f>IF($A26="","", COUNTIF(apc[Discounts, memberships &amp; pre-payment agreements], A26))</f>
        <v/>
      </c>
      <c r="F26" s="115" t="str">
        <f>IF($A26="","", SUMIF(apc[Discounts, memberships &amp; pre-payment agreements], $A26, apc[APC paid (£) including VAT if charged]))</f>
        <v/>
      </c>
      <c r="G26" s="115" t="str">
        <f>IF($A26="","", SUMIF(apc[Discounts, memberships &amp; pre-payment agreements], $A26, apc[Amount of APC charged to COAF grant (including VAT if charged) in £] ))</f>
        <v/>
      </c>
      <c r="H26" s="115" t="str">
        <f>IF($A26="","", SUMIF(apc[Discounts, memberships &amp; pre-payment agreements], $A26, apc[Amount of APC charged to RCUK OA fund (including VAT if charged) in £]))</f>
        <v/>
      </c>
      <c r="I26" s="116" t="str">
        <f t="shared" si="1"/>
        <v/>
      </c>
      <c r="J26" s="116" t="str">
        <f t="shared" si="2"/>
        <v/>
      </c>
      <c r="K26" s="115" t="str">
        <f t="shared" si="3"/>
        <v/>
      </c>
    </row>
    <row r="27" spans="1:11" x14ac:dyDescent="0.2">
      <c r="A27" s="107" t="str">
        <f t="array" ref="A27">IFERROR(INDEX(apc[Discounts, memberships &amp; pre-payment agreements], MATCH(0,IF(ISBLANK(apc[Discounts, memberships &amp; pre-payment agreements]),1,COUNTIF($A$2:A26, apc[Discounts, memberships &amp; pre-payment agreements])), 0)),"")</f>
        <v/>
      </c>
      <c r="B27" s="108"/>
      <c r="C27" s="109"/>
      <c r="D27" s="110"/>
      <c r="E27" s="115" t="str">
        <f>IF($A27="","", COUNTIF(apc[Discounts, memberships &amp; pre-payment agreements], A27))</f>
        <v/>
      </c>
      <c r="F27" s="115" t="str">
        <f>IF($A27="","", SUMIF(apc[Discounts, memberships &amp; pre-payment agreements], $A27, apc[APC paid (£) including VAT if charged]))</f>
        <v/>
      </c>
      <c r="G27" s="115" t="str">
        <f>IF($A27="","", SUMIF(apc[Discounts, memberships &amp; pre-payment agreements], $A27, apc[Amount of APC charged to COAF grant (including VAT if charged) in £] ))</f>
        <v/>
      </c>
      <c r="H27" s="115" t="str">
        <f>IF($A27="","", SUMIF(apc[Discounts, memberships &amp; pre-payment agreements], $A27, apc[Amount of APC charged to RCUK OA fund (including VAT if charged) in £]))</f>
        <v/>
      </c>
      <c r="I27" s="116" t="str">
        <f t="shared" si="1"/>
        <v/>
      </c>
      <c r="J27" s="116" t="str">
        <f t="shared" si="2"/>
        <v/>
      </c>
      <c r="K27" s="115" t="str">
        <f t="shared" si="3"/>
        <v/>
      </c>
    </row>
    <row r="28" spans="1:11" x14ac:dyDescent="0.2">
      <c r="A28" s="107" t="str">
        <f t="array" ref="A28">IFERROR(INDEX(apc[Discounts, memberships &amp; pre-payment agreements], MATCH(0,IF(ISBLANK(apc[Discounts, memberships &amp; pre-payment agreements]),1,COUNTIF($A$2:A27, apc[Discounts, memberships &amp; pre-payment agreements])), 0)),"")</f>
        <v/>
      </c>
      <c r="B28" s="108"/>
      <c r="C28" s="109"/>
      <c r="D28" s="110"/>
      <c r="E28" s="115" t="str">
        <f>IF($A28="","", COUNTIF(apc[Discounts, memberships &amp; pre-payment agreements], A28))</f>
        <v/>
      </c>
      <c r="F28" s="115" t="str">
        <f>IF($A28="","", SUMIF(apc[Discounts, memberships &amp; pre-payment agreements], $A28, apc[APC paid (£) including VAT if charged]))</f>
        <v/>
      </c>
      <c r="G28" s="115" t="str">
        <f>IF($A28="","", SUMIF(apc[Discounts, memberships &amp; pre-payment agreements], $A28, apc[Amount of APC charged to COAF grant (including VAT if charged) in £] ))</f>
        <v/>
      </c>
      <c r="H28" s="115" t="str">
        <f>IF($A28="","", SUMIF(apc[Discounts, memberships &amp; pre-payment agreements], $A28, apc[Amount of APC charged to RCUK OA fund (including VAT if charged) in £]))</f>
        <v/>
      </c>
      <c r="I28" s="116" t="str">
        <f t="shared" si="1"/>
        <v/>
      </c>
      <c r="J28" s="116" t="str">
        <f t="shared" si="2"/>
        <v/>
      </c>
      <c r="K28" s="115" t="str">
        <f t="shared" si="3"/>
        <v/>
      </c>
    </row>
    <row r="29" spans="1:11" x14ac:dyDescent="0.2">
      <c r="A29" s="107" t="str">
        <f t="array" ref="A29">IFERROR(INDEX(apc[Discounts, memberships &amp; pre-payment agreements], MATCH(0,IF(ISBLANK(apc[Discounts, memberships &amp; pre-payment agreements]),1,COUNTIF($A$2:A28, apc[Discounts, memberships &amp; pre-payment agreements])), 0)),"")</f>
        <v/>
      </c>
      <c r="B29" s="108"/>
      <c r="C29" s="109"/>
      <c r="D29" s="110"/>
      <c r="E29" s="115" t="str">
        <f>IF($A29="","", COUNTIF(apc[Discounts, memberships &amp; pre-payment agreements], A29))</f>
        <v/>
      </c>
      <c r="F29" s="115" t="str">
        <f>IF($A29="","", SUMIF(apc[Discounts, memberships &amp; pre-payment agreements], $A29, apc[APC paid (£) including VAT if charged]))</f>
        <v/>
      </c>
      <c r="G29" s="115" t="str">
        <f>IF($A29="","", SUMIF(apc[Discounts, memberships &amp; pre-payment agreements], $A29, apc[Amount of APC charged to COAF grant (including VAT if charged) in £] ))</f>
        <v/>
      </c>
      <c r="H29" s="115" t="str">
        <f>IF($A29="","", SUMIF(apc[Discounts, memberships &amp; pre-payment agreements], $A29, apc[Amount of APC charged to RCUK OA fund (including VAT if charged) in £]))</f>
        <v/>
      </c>
      <c r="I29" s="116" t="str">
        <f t="shared" si="1"/>
        <v/>
      </c>
      <c r="J29" s="116" t="str">
        <f t="shared" si="2"/>
        <v/>
      </c>
      <c r="K29" s="115" t="str">
        <f t="shared" si="3"/>
        <v/>
      </c>
    </row>
    <row r="30" spans="1:11" x14ac:dyDescent="0.2">
      <c r="A30" s="107" t="str">
        <f t="array" ref="A30">IFERROR(INDEX(apc[Discounts, memberships &amp; pre-payment agreements], MATCH(0,IF(ISBLANK(apc[Discounts, memberships &amp; pre-payment agreements]),1,COUNTIF($A$2:A29, apc[Discounts, memberships &amp; pre-payment agreements])), 0)),"")</f>
        <v/>
      </c>
      <c r="B30" s="108"/>
      <c r="C30" s="109"/>
      <c r="D30" s="110"/>
      <c r="E30" s="115" t="str">
        <f>IF($A30="","", COUNTIF(apc[Discounts, memberships &amp; pre-payment agreements], A30))</f>
        <v/>
      </c>
      <c r="F30" s="115" t="str">
        <f>IF($A30="","", SUMIF(apc[Discounts, memberships &amp; pre-payment agreements], $A30, apc[APC paid (£) including VAT if charged]))</f>
        <v/>
      </c>
      <c r="G30" s="115" t="str">
        <f>IF($A30="","", SUMIF(apc[Discounts, memberships &amp; pre-payment agreements], $A30, apc[Amount of APC charged to COAF grant (including VAT if charged) in £] ))</f>
        <v/>
      </c>
      <c r="H30" s="115" t="str">
        <f>IF($A30="","", SUMIF(apc[Discounts, memberships &amp; pre-payment agreements], $A30, apc[Amount of APC charged to RCUK OA fund (including VAT if charged) in £]))</f>
        <v/>
      </c>
      <c r="I30" s="116" t="str">
        <f t="shared" si="1"/>
        <v/>
      </c>
      <c r="J30" s="116" t="str">
        <f t="shared" si="2"/>
        <v/>
      </c>
      <c r="K30" s="115" t="str">
        <f t="shared" si="3"/>
        <v/>
      </c>
    </row>
    <row r="31" spans="1:11" x14ac:dyDescent="0.2">
      <c r="A31" s="107" t="str">
        <f t="array" ref="A31">IFERROR(INDEX(apc[Discounts, memberships &amp; pre-payment agreements], MATCH(0,IF(ISBLANK(apc[Discounts, memberships &amp; pre-payment agreements]),1,COUNTIF($A$2:A30, apc[Discounts, memberships &amp; pre-payment agreements])), 0)),"")</f>
        <v/>
      </c>
      <c r="B31" s="108"/>
      <c r="C31" s="109"/>
      <c r="D31" s="110"/>
      <c r="E31" s="115" t="str">
        <f>IF($A31="","", COUNTIF(apc[Discounts, memberships &amp; pre-payment agreements], A31))</f>
        <v/>
      </c>
      <c r="F31" s="115" t="str">
        <f>IF($A31="","", SUMIF(apc[Discounts, memberships &amp; pre-payment agreements], $A31, apc[APC paid (£) including VAT if charged]))</f>
        <v/>
      </c>
      <c r="G31" s="115" t="str">
        <f>IF($A31="","", SUMIF(apc[Discounts, memberships &amp; pre-payment agreements], $A31, apc[Amount of APC charged to COAF grant (including VAT if charged) in £] ))</f>
        <v/>
      </c>
      <c r="H31" s="115" t="str">
        <f>IF($A31="","", SUMIF(apc[Discounts, memberships &amp; pre-payment agreements], $A31, apc[Amount of APC charged to RCUK OA fund (including VAT if charged) in £]))</f>
        <v/>
      </c>
      <c r="I31" s="116" t="str">
        <f t="shared" si="1"/>
        <v/>
      </c>
      <c r="J31" s="116" t="str">
        <f t="shared" si="2"/>
        <v/>
      </c>
      <c r="K31" s="115" t="str">
        <f t="shared" si="3"/>
        <v/>
      </c>
    </row>
    <row r="32" spans="1:11" x14ac:dyDescent="0.2">
      <c r="A32" s="107" t="str">
        <f t="array" ref="A32">IFERROR(INDEX(apc[Discounts, memberships &amp; pre-payment agreements], MATCH(0,IF(ISBLANK(apc[Discounts, memberships &amp; pre-payment agreements]),1,COUNTIF($A$2:A31, apc[Discounts, memberships &amp; pre-payment agreements])), 0)),"")</f>
        <v/>
      </c>
      <c r="B32" s="108"/>
      <c r="C32" s="109"/>
      <c r="D32" s="110"/>
      <c r="E32" s="115" t="str">
        <f>IF($A32="","", COUNTIF(apc[Discounts, memberships &amp; pre-payment agreements], A32))</f>
        <v/>
      </c>
      <c r="F32" s="115" t="str">
        <f>IF($A32="","", SUMIF(apc[Discounts, memberships &amp; pre-payment agreements], $A32, apc[APC paid (£) including VAT if charged]))</f>
        <v/>
      </c>
      <c r="G32" s="115" t="str">
        <f>IF($A32="","", SUMIF(apc[Discounts, memberships &amp; pre-payment agreements], $A32, apc[Amount of APC charged to COAF grant (including VAT if charged) in £] ))</f>
        <v/>
      </c>
      <c r="H32" s="115" t="str">
        <f>IF($A32="","", SUMIF(apc[Discounts, memberships &amp; pre-payment agreements], $A32, apc[Amount of APC charged to RCUK OA fund (including VAT if charged) in £]))</f>
        <v/>
      </c>
      <c r="I32" s="116" t="str">
        <f t="shared" si="1"/>
        <v/>
      </c>
      <c r="J32" s="116" t="str">
        <f t="shared" si="2"/>
        <v/>
      </c>
      <c r="K32" s="115" t="str">
        <f t="shared" si="3"/>
        <v/>
      </c>
    </row>
    <row r="33" spans="1:11" x14ac:dyDescent="0.2">
      <c r="A33" s="107" t="str">
        <f t="array" ref="A33">IFERROR(INDEX(apc[Discounts, memberships &amp; pre-payment agreements], MATCH(0,IF(ISBLANK(apc[Discounts, memberships &amp; pre-payment agreements]),1,COUNTIF($A$2:A32, apc[Discounts, memberships &amp; pre-payment agreements])), 0)),"")</f>
        <v/>
      </c>
      <c r="B33" s="108"/>
      <c r="C33" s="109"/>
      <c r="D33" s="110"/>
      <c r="E33" s="115" t="str">
        <f>IF($A33="","", COUNTIF(apc[Discounts, memberships &amp; pre-payment agreements], A33))</f>
        <v/>
      </c>
      <c r="F33" s="115" t="str">
        <f>IF($A33="","", SUMIF(apc[Discounts, memberships &amp; pre-payment agreements], $A33, apc[APC paid (£) including VAT if charged]))</f>
        <v/>
      </c>
      <c r="G33" s="115" t="str">
        <f>IF($A33="","", SUMIF(apc[Discounts, memberships &amp; pre-payment agreements], $A33, apc[Amount of APC charged to COAF grant (including VAT if charged) in £] ))</f>
        <v/>
      </c>
      <c r="H33" s="115" t="str">
        <f>IF($A33="","", SUMIF(apc[Discounts, memberships &amp; pre-payment agreements], $A33, apc[Amount of APC charged to RCUK OA fund (including VAT if charged) in £]))</f>
        <v/>
      </c>
      <c r="I33" s="116" t="str">
        <f t="shared" si="1"/>
        <v/>
      </c>
      <c r="J33" s="116" t="str">
        <f t="shared" si="2"/>
        <v/>
      </c>
      <c r="K33" s="115" t="str">
        <f t="shared" si="3"/>
        <v/>
      </c>
    </row>
    <row r="34" spans="1:11" x14ac:dyDescent="0.2">
      <c r="A34" s="107" t="str">
        <f t="array" ref="A34">IFERROR(INDEX(apc[Discounts, memberships &amp; pre-payment agreements], MATCH(0,IF(ISBLANK(apc[Discounts, memberships &amp; pre-payment agreements]),1,COUNTIF($A$2:A33, apc[Discounts, memberships &amp; pre-payment agreements])), 0)),"")</f>
        <v/>
      </c>
      <c r="B34" s="108"/>
      <c r="C34" s="109"/>
      <c r="D34" s="110"/>
      <c r="E34" s="115" t="str">
        <f>IF($A34="","", COUNTIF(apc[Discounts, memberships &amp; pre-payment agreements], A34))</f>
        <v/>
      </c>
      <c r="F34" s="115" t="str">
        <f>IF($A34="","", SUMIF(apc[Discounts, memberships &amp; pre-payment agreements], $A34, apc[APC paid (£) including VAT if charged]))</f>
        <v/>
      </c>
      <c r="G34" s="115" t="str">
        <f>IF($A34="","", SUMIF(apc[Discounts, memberships &amp; pre-payment agreements], $A34, apc[Amount of APC charged to COAF grant (including VAT if charged) in £] ))</f>
        <v/>
      </c>
      <c r="H34" s="115" t="str">
        <f>IF($A34="","", SUMIF(apc[Discounts, memberships &amp; pre-payment agreements], $A34, apc[Amount of APC charged to RCUK OA fund (including VAT if charged) in £]))</f>
        <v/>
      </c>
      <c r="I34" s="116" t="str">
        <f t="shared" si="1"/>
        <v/>
      </c>
      <c r="J34" s="116" t="str">
        <f t="shared" si="2"/>
        <v/>
      </c>
      <c r="K34" s="115" t="str">
        <f t="shared" si="3"/>
        <v/>
      </c>
    </row>
    <row r="35" spans="1:11" x14ac:dyDescent="0.2">
      <c r="A35" s="107" t="str">
        <f t="array" ref="A35">IFERROR(INDEX(apc[Discounts, memberships &amp; pre-payment agreements], MATCH(0,IF(ISBLANK(apc[Discounts, memberships &amp; pre-payment agreements]),1,COUNTIF($A$2:A34, apc[Discounts, memberships &amp; pre-payment agreements])), 0)),"")</f>
        <v/>
      </c>
      <c r="B35" s="108"/>
      <c r="C35" s="109"/>
      <c r="D35" s="110"/>
      <c r="E35" s="115" t="str">
        <f>IF($A35="","", COUNTIF(apc[Discounts, memberships &amp; pre-payment agreements], A35))</f>
        <v/>
      </c>
      <c r="F35" s="115" t="str">
        <f>IF($A35="","", SUMIF(apc[Discounts, memberships &amp; pre-payment agreements], $A35, apc[APC paid (£) including VAT if charged]))</f>
        <v/>
      </c>
      <c r="G35" s="115" t="str">
        <f>IF($A35="","", SUMIF(apc[Discounts, memberships &amp; pre-payment agreements], $A35, apc[Amount of APC charged to COAF grant (including VAT if charged) in £] ))</f>
        <v/>
      </c>
      <c r="H35" s="115" t="str">
        <f>IF($A35="","", SUMIF(apc[Discounts, memberships &amp; pre-payment agreements], $A35, apc[Amount of APC charged to RCUK OA fund (including VAT if charged) in £]))</f>
        <v/>
      </c>
      <c r="I35" s="116" t="str">
        <f t="shared" si="1"/>
        <v/>
      </c>
      <c r="J35" s="116" t="str">
        <f t="shared" si="2"/>
        <v/>
      </c>
      <c r="K35" s="115" t="str">
        <f t="shared" si="3"/>
        <v/>
      </c>
    </row>
    <row r="36" spans="1:11" x14ac:dyDescent="0.2">
      <c r="A36" s="107" t="str">
        <f t="array" ref="A36">IFERROR(INDEX(apc[Discounts, memberships &amp; pre-payment agreements], MATCH(0,IF(ISBLANK(apc[Discounts, memberships &amp; pre-payment agreements]),1,COUNTIF($A$2:A35, apc[Discounts, memberships &amp; pre-payment agreements])), 0)),"")</f>
        <v/>
      </c>
      <c r="B36" s="108"/>
      <c r="C36" s="109"/>
      <c r="D36" s="110"/>
      <c r="E36" s="115" t="str">
        <f>IF($A36="","", COUNTIF(apc[Discounts, memberships &amp; pre-payment agreements], A36))</f>
        <v/>
      </c>
      <c r="F36" s="115" t="str">
        <f>IF($A36="","", SUMIF(apc[Discounts, memberships &amp; pre-payment agreements], $A36, apc[APC paid (£) including VAT if charged]))</f>
        <v/>
      </c>
      <c r="G36" s="115" t="str">
        <f>IF($A36="","", SUMIF(apc[Discounts, memberships &amp; pre-payment agreements], $A36, apc[Amount of APC charged to COAF grant (including VAT if charged) in £] ))</f>
        <v/>
      </c>
      <c r="H36" s="115" t="str">
        <f>IF($A36="","", SUMIF(apc[Discounts, memberships &amp; pre-payment agreements], $A36, apc[Amount of APC charged to RCUK OA fund (including VAT if charged) in £]))</f>
        <v/>
      </c>
      <c r="I36" s="116" t="str">
        <f t="shared" si="1"/>
        <v/>
      </c>
      <c r="J36" s="116" t="str">
        <f t="shared" si="2"/>
        <v/>
      </c>
      <c r="K36" s="115" t="str">
        <f t="shared" si="3"/>
        <v/>
      </c>
    </row>
    <row r="37" spans="1:11" x14ac:dyDescent="0.2">
      <c r="A37" s="107" t="str">
        <f t="array" ref="A37">IFERROR(INDEX(apc[Discounts, memberships &amp; pre-payment agreements], MATCH(0,IF(ISBLANK(apc[Discounts, memberships &amp; pre-payment agreements]),1,COUNTIF($A$2:A36, apc[Discounts, memberships &amp; pre-payment agreements])), 0)),"")</f>
        <v/>
      </c>
      <c r="B37" s="108"/>
      <c r="C37" s="109"/>
      <c r="D37" s="110"/>
      <c r="E37" s="115" t="str">
        <f>IF($A37="","", COUNTIF(apc[Discounts, memberships &amp; pre-payment agreements], A37))</f>
        <v/>
      </c>
      <c r="F37" s="115" t="str">
        <f>IF($A37="","", SUMIF(apc[Discounts, memberships &amp; pre-payment agreements], $A37, apc[APC paid (£) including VAT if charged]))</f>
        <v/>
      </c>
      <c r="G37" s="115" t="str">
        <f>IF($A37="","", SUMIF(apc[Discounts, memberships &amp; pre-payment agreements], $A37, apc[Amount of APC charged to COAF grant (including VAT if charged) in £] ))</f>
        <v/>
      </c>
      <c r="H37" s="115" t="str">
        <f>IF($A37="","", SUMIF(apc[Discounts, memberships &amp; pre-payment agreements], $A37, apc[Amount of APC charged to RCUK OA fund (including VAT if charged) in £]))</f>
        <v/>
      </c>
      <c r="I37" s="116" t="str">
        <f t="shared" si="1"/>
        <v/>
      </c>
      <c r="J37" s="116" t="str">
        <f t="shared" si="2"/>
        <v/>
      </c>
      <c r="K37" s="115" t="str">
        <f t="shared" si="3"/>
        <v/>
      </c>
    </row>
    <row r="38" spans="1:11" x14ac:dyDescent="0.2">
      <c r="A38" s="107" t="str">
        <f t="array" ref="A38">IFERROR(INDEX(apc[Discounts, memberships &amp; pre-payment agreements], MATCH(0,IF(ISBLANK(apc[Discounts, memberships &amp; pre-payment agreements]),1,COUNTIF($A$2:A37, apc[Discounts, memberships &amp; pre-payment agreements])), 0)),"")</f>
        <v/>
      </c>
      <c r="B38" s="108"/>
      <c r="C38" s="109"/>
      <c r="D38" s="110"/>
      <c r="E38" s="115" t="str">
        <f>IF($A38="","", COUNTIF(apc[Discounts, memberships &amp; pre-payment agreements], A38))</f>
        <v/>
      </c>
      <c r="F38" s="115" t="str">
        <f>IF($A38="","", SUMIF(apc[Discounts, memberships &amp; pre-payment agreements], $A38, apc[APC paid (£) including VAT if charged]))</f>
        <v/>
      </c>
      <c r="G38" s="115" t="str">
        <f>IF($A38="","", SUMIF(apc[Discounts, memberships &amp; pre-payment agreements], $A38, apc[Amount of APC charged to COAF grant (including VAT if charged) in £] ))</f>
        <v/>
      </c>
      <c r="H38" s="115" t="str">
        <f>IF($A38="","", SUMIF(apc[Discounts, memberships &amp; pre-payment agreements], $A38, apc[Amount of APC charged to RCUK OA fund (including VAT if charged) in £]))</f>
        <v/>
      </c>
      <c r="I38" s="116" t="str">
        <f t="shared" si="1"/>
        <v/>
      </c>
      <c r="J38" s="116" t="str">
        <f t="shared" si="2"/>
        <v/>
      </c>
      <c r="K38" s="115" t="str">
        <f t="shared" si="3"/>
        <v/>
      </c>
    </row>
    <row r="39" spans="1:11" x14ac:dyDescent="0.2">
      <c r="A39" s="107" t="str">
        <f t="array" ref="A39">IFERROR(INDEX(apc[Discounts, memberships &amp; pre-payment agreements], MATCH(0,IF(ISBLANK(apc[Discounts, memberships &amp; pre-payment agreements]),1,COUNTIF($A$2:A38, apc[Discounts, memberships &amp; pre-payment agreements])), 0)),"")</f>
        <v/>
      </c>
      <c r="B39" s="108"/>
      <c r="C39" s="109"/>
      <c r="D39" s="110"/>
      <c r="E39" s="115" t="str">
        <f>IF($A39="","", COUNTIF(apc[Discounts, memberships &amp; pre-payment agreements], A39))</f>
        <v/>
      </c>
      <c r="F39" s="115" t="str">
        <f>IF($A39="","", SUMIF(apc[Discounts, memberships &amp; pre-payment agreements], $A39, apc[APC paid (£) including VAT if charged]))</f>
        <v/>
      </c>
      <c r="G39" s="115" t="str">
        <f>IF($A39="","", SUMIF(apc[Discounts, memberships &amp; pre-payment agreements], $A39, apc[Amount of APC charged to COAF grant (including VAT if charged) in £] ))</f>
        <v/>
      </c>
      <c r="H39" s="115" t="str">
        <f>IF($A39="","", SUMIF(apc[Discounts, memberships &amp; pre-payment agreements], $A39, apc[Amount of APC charged to RCUK OA fund (including VAT if charged) in £]))</f>
        <v/>
      </c>
      <c r="I39" s="116" t="str">
        <f t="shared" si="1"/>
        <v/>
      </c>
      <c r="J39" s="116" t="str">
        <f t="shared" si="2"/>
        <v/>
      </c>
      <c r="K39" s="115" t="str">
        <f t="shared" si="3"/>
        <v/>
      </c>
    </row>
    <row r="40" spans="1:11" x14ac:dyDescent="0.2">
      <c r="A40" s="107" t="str">
        <f t="array" ref="A40">IFERROR(INDEX(apc[Discounts, memberships &amp; pre-payment agreements], MATCH(0,IF(ISBLANK(apc[Discounts, memberships &amp; pre-payment agreements]),1,COUNTIF($A$2:A39, apc[Discounts, memberships &amp; pre-payment agreements])), 0)),"")</f>
        <v/>
      </c>
      <c r="B40" s="108"/>
      <c r="C40" s="109"/>
      <c r="D40" s="110"/>
      <c r="E40" s="115" t="str">
        <f>IF($A40="","", COUNTIF(apc[Discounts, memberships &amp; pre-payment agreements], A40))</f>
        <v/>
      </c>
      <c r="F40" s="115" t="str">
        <f>IF($A40="","", SUMIF(apc[Discounts, memberships &amp; pre-payment agreements], $A40, apc[APC paid (£) including VAT if charged]))</f>
        <v/>
      </c>
      <c r="G40" s="115" t="str">
        <f>IF($A40="","", SUMIF(apc[Discounts, memberships &amp; pre-payment agreements], $A40, apc[Amount of APC charged to COAF grant (including VAT if charged) in £] ))</f>
        <v/>
      </c>
      <c r="H40" s="115" t="str">
        <f>IF($A40="","", SUMIF(apc[Discounts, memberships &amp; pre-payment agreements], $A40, apc[Amount of APC charged to RCUK OA fund (including VAT if charged) in £]))</f>
        <v/>
      </c>
      <c r="I40" s="116" t="str">
        <f t="shared" si="1"/>
        <v/>
      </c>
      <c r="J40" s="116" t="str">
        <f t="shared" si="2"/>
        <v/>
      </c>
      <c r="K40" s="115" t="str">
        <f t="shared" si="3"/>
        <v/>
      </c>
    </row>
    <row r="41" spans="1:11" x14ac:dyDescent="0.2">
      <c r="A41" s="107" t="str">
        <f t="array" ref="A41">IFERROR(INDEX(apc[Discounts, memberships &amp; pre-payment agreements], MATCH(0,IF(ISBLANK(apc[Discounts, memberships &amp; pre-payment agreements]),1,COUNTIF($A$2:A40, apc[Discounts, memberships &amp; pre-payment agreements])), 0)),"")</f>
        <v/>
      </c>
      <c r="B41" s="108"/>
      <c r="C41" s="109"/>
      <c r="D41" s="110"/>
      <c r="E41" s="115" t="str">
        <f>IF($A41="","", COUNTIF(apc[Discounts, memberships &amp; pre-payment agreements], A41))</f>
        <v/>
      </c>
      <c r="F41" s="115" t="str">
        <f>IF($A41="","", SUMIF(apc[Discounts, memberships &amp; pre-payment agreements], $A41, apc[APC paid (£) including VAT if charged]))</f>
        <v/>
      </c>
      <c r="G41" s="115" t="str">
        <f>IF($A41="","", SUMIF(apc[Discounts, memberships &amp; pre-payment agreements], $A41, apc[Amount of APC charged to COAF grant (including VAT if charged) in £] ))</f>
        <v/>
      </c>
      <c r="H41" s="115" t="str">
        <f>IF($A41="","", SUMIF(apc[Discounts, memberships &amp; pre-payment agreements], $A41, apc[Amount of APC charged to RCUK OA fund (including VAT if charged) in £]))</f>
        <v/>
      </c>
      <c r="I41" s="116" t="str">
        <f t="shared" si="1"/>
        <v/>
      </c>
      <c r="J41" s="116" t="str">
        <f t="shared" si="2"/>
        <v/>
      </c>
      <c r="K41" s="115" t="str">
        <f t="shared" si="3"/>
        <v/>
      </c>
    </row>
    <row r="42" spans="1:11" x14ac:dyDescent="0.2">
      <c r="A42" s="107" t="str">
        <f t="array" ref="A42">IFERROR(INDEX(apc[Discounts, memberships &amp; pre-payment agreements], MATCH(0,IF(ISBLANK(apc[Discounts, memberships &amp; pre-payment agreements]),1,COUNTIF($A$2:A41, apc[Discounts, memberships &amp; pre-payment agreements])), 0)),"")</f>
        <v/>
      </c>
      <c r="B42" s="108"/>
      <c r="C42" s="109"/>
      <c r="D42" s="110"/>
      <c r="E42" s="115" t="str">
        <f>IF($A42="","", COUNTIF(apc[Discounts, memberships &amp; pre-payment agreements], A42))</f>
        <v/>
      </c>
      <c r="F42" s="115" t="str">
        <f>IF($A42="","", SUMIF(apc[Discounts, memberships &amp; pre-payment agreements], $A42, apc[APC paid (£) including VAT if charged]))</f>
        <v/>
      </c>
      <c r="G42" s="115" t="str">
        <f>IF($A42="","", SUMIF(apc[Discounts, memberships &amp; pre-payment agreements], $A42, apc[Amount of APC charged to COAF grant (including VAT if charged) in £] ))</f>
        <v/>
      </c>
      <c r="H42" s="115" t="str">
        <f>IF($A42="","", SUMIF(apc[Discounts, memberships &amp; pre-payment agreements], $A42, apc[Amount of APC charged to RCUK OA fund (including VAT if charged) in £]))</f>
        <v/>
      </c>
      <c r="I42" s="116" t="str">
        <f t="shared" si="1"/>
        <v/>
      </c>
      <c r="J42" s="116" t="str">
        <f t="shared" si="2"/>
        <v/>
      </c>
      <c r="K42" s="115" t="str">
        <f t="shared" si="3"/>
        <v/>
      </c>
    </row>
    <row r="43" spans="1:11" x14ac:dyDescent="0.2">
      <c r="A43" s="107" t="str">
        <f t="array" ref="A43">IFERROR(INDEX(apc[Discounts, memberships &amp; pre-payment agreements], MATCH(0,IF(ISBLANK(apc[Discounts, memberships &amp; pre-payment agreements]),1,COUNTIF($A$2:A42, apc[Discounts, memberships &amp; pre-payment agreements])), 0)),"")</f>
        <v/>
      </c>
      <c r="B43" s="108"/>
      <c r="C43" s="109"/>
      <c r="D43" s="110"/>
      <c r="E43" s="115" t="str">
        <f>IF($A43="","", COUNTIF(apc[Discounts, memberships &amp; pre-payment agreements], A43))</f>
        <v/>
      </c>
      <c r="F43" s="115" t="str">
        <f>IF($A43="","", SUMIF(apc[Discounts, memberships &amp; pre-payment agreements], $A43, apc[APC paid (£) including VAT if charged]))</f>
        <v/>
      </c>
      <c r="G43" s="115" t="str">
        <f>IF($A43="","", SUMIF(apc[Discounts, memberships &amp; pre-payment agreements], $A43, apc[Amount of APC charged to COAF grant (including VAT if charged) in £] ))</f>
        <v/>
      </c>
      <c r="H43" s="115" t="str">
        <f>IF($A43="","", SUMIF(apc[Discounts, memberships &amp; pre-payment agreements], $A43, apc[Amount of APC charged to RCUK OA fund (including VAT if charged) in £]))</f>
        <v/>
      </c>
      <c r="I43" s="116" t="str">
        <f t="shared" si="1"/>
        <v/>
      </c>
      <c r="J43" s="116" t="str">
        <f t="shared" si="2"/>
        <v/>
      </c>
      <c r="K43" s="115" t="str">
        <f t="shared" si="3"/>
        <v/>
      </c>
    </row>
    <row r="44" spans="1:11" x14ac:dyDescent="0.2">
      <c r="A44" s="107" t="str">
        <f t="array" ref="A44">IFERROR(INDEX(apc[Discounts, memberships &amp; pre-payment agreements], MATCH(0,IF(ISBLANK(apc[Discounts, memberships &amp; pre-payment agreements]),1,COUNTIF($A$2:A43, apc[Discounts, memberships &amp; pre-payment agreements])), 0)),"")</f>
        <v/>
      </c>
      <c r="B44" s="108"/>
      <c r="C44" s="109"/>
      <c r="D44" s="110"/>
      <c r="E44" s="115" t="str">
        <f>IF($A44="","", COUNTIF(apc[Discounts, memberships &amp; pre-payment agreements], A44))</f>
        <v/>
      </c>
      <c r="F44" s="115" t="str">
        <f>IF($A44="","", SUMIF(apc[Discounts, memberships &amp; pre-payment agreements], $A44, apc[APC paid (£) including VAT if charged]))</f>
        <v/>
      </c>
      <c r="G44" s="115" t="str">
        <f>IF($A44="","", SUMIF(apc[Discounts, memberships &amp; pre-payment agreements], $A44, apc[Amount of APC charged to COAF grant (including VAT if charged) in £] ))</f>
        <v/>
      </c>
      <c r="H44" s="115" t="str">
        <f>IF($A44="","", SUMIF(apc[Discounts, memberships &amp; pre-payment agreements], $A44, apc[Amount of APC charged to RCUK OA fund (including VAT if charged) in £]))</f>
        <v/>
      </c>
      <c r="I44" s="116" t="str">
        <f t="shared" si="1"/>
        <v/>
      </c>
      <c r="J44" s="116" t="str">
        <f t="shared" si="2"/>
        <v/>
      </c>
      <c r="K44" s="115" t="str">
        <f t="shared" si="3"/>
        <v/>
      </c>
    </row>
    <row r="45" spans="1:11" x14ac:dyDescent="0.2">
      <c r="A45" s="107" t="str">
        <f t="array" ref="A45">IFERROR(INDEX(apc[Discounts, memberships &amp; pre-payment agreements], MATCH(0,IF(ISBLANK(apc[Discounts, memberships &amp; pre-payment agreements]),1,COUNTIF($A$2:A44, apc[Discounts, memberships &amp; pre-payment agreements])), 0)),"")</f>
        <v/>
      </c>
      <c r="B45" s="108"/>
      <c r="C45" s="109"/>
      <c r="D45" s="110"/>
      <c r="E45" s="115" t="str">
        <f>IF($A45="","", COUNTIF(apc[Discounts, memberships &amp; pre-payment agreements], A45))</f>
        <v/>
      </c>
      <c r="F45" s="115" t="str">
        <f>IF($A45="","", SUMIF(apc[Discounts, memberships &amp; pre-payment agreements], $A45, apc[APC paid (£) including VAT if charged]))</f>
        <v/>
      </c>
      <c r="G45" s="115" t="str">
        <f>IF($A45="","", SUMIF(apc[Discounts, memberships &amp; pre-payment agreements], $A45, apc[Amount of APC charged to COAF grant (including VAT if charged) in £] ))</f>
        <v/>
      </c>
      <c r="H45" s="115" t="str">
        <f>IF($A45="","", SUMIF(apc[Discounts, memberships &amp; pre-payment agreements], $A45, apc[Amount of APC charged to RCUK OA fund (including VAT if charged) in £]))</f>
        <v/>
      </c>
      <c r="I45" s="116" t="str">
        <f t="shared" si="1"/>
        <v/>
      </c>
      <c r="J45" s="116" t="str">
        <f t="shared" si="2"/>
        <v/>
      </c>
      <c r="K45" s="115" t="str">
        <f t="shared" si="3"/>
        <v/>
      </c>
    </row>
    <row r="46" spans="1:11" x14ac:dyDescent="0.2">
      <c r="A46" s="107" t="str">
        <f t="array" ref="A46">IFERROR(INDEX(apc[Discounts, memberships &amp; pre-payment agreements], MATCH(0,IF(ISBLANK(apc[Discounts, memberships &amp; pre-payment agreements]),1,COUNTIF($A$2:A45, apc[Discounts, memberships &amp; pre-payment agreements])), 0)),"")</f>
        <v/>
      </c>
      <c r="B46" s="108"/>
      <c r="C46" s="109"/>
      <c r="D46" s="110"/>
      <c r="E46" s="115" t="str">
        <f>IF($A46="","", COUNTIF(apc[Discounts, memberships &amp; pre-payment agreements], A46))</f>
        <v/>
      </c>
      <c r="F46" s="115" t="str">
        <f>IF($A46="","", SUMIF(apc[Discounts, memberships &amp; pre-payment agreements], $A46, apc[APC paid (£) including VAT if charged]))</f>
        <v/>
      </c>
      <c r="G46" s="115" t="str">
        <f>IF($A46="","", SUMIF(apc[Discounts, memberships &amp; pre-payment agreements], $A46, apc[Amount of APC charged to COAF grant (including VAT if charged) in £] ))</f>
        <v/>
      </c>
      <c r="H46" s="115" t="str">
        <f>IF($A46="","", SUMIF(apc[Discounts, memberships &amp; pre-payment agreements], $A46, apc[Amount of APC charged to RCUK OA fund (including VAT if charged) in £]))</f>
        <v/>
      </c>
      <c r="I46" s="116" t="str">
        <f t="shared" si="1"/>
        <v/>
      </c>
      <c r="J46" s="116" t="str">
        <f t="shared" si="2"/>
        <v/>
      </c>
      <c r="K46" s="115" t="str">
        <f t="shared" si="3"/>
        <v/>
      </c>
    </row>
    <row r="47" spans="1:11" x14ac:dyDescent="0.2">
      <c r="A47" s="107" t="str">
        <f t="array" ref="A47">IFERROR(INDEX(apc[Discounts, memberships &amp; pre-payment agreements], MATCH(0,IF(ISBLANK(apc[Discounts, memberships &amp; pre-payment agreements]),1,COUNTIF($A$2:A46, apc[Discounts, memberships &amp; pre-payment agreements])), 0)),"")</f>
        <v/>
      </c>
      <c r="B47" s="108"/>
      <c r="C47" s="109"/>
      <c r="D47" s="110"/>
      <c r="E47" s="115" t="str">
        <f>IF($A47="","", COUNTIF(apc[Discounts, memberships &amp; pre-payment agreements], A47))</f>
        <v/>
      </c>
      <c r="F47" s="115" t="str">
        <f>IF($A47="","", SUMIF(apc[Discounts, memberships &amp; pre-payment agreements], $A47, apc[APC paid (£) including VAT if charged]))</f>
        <v/>
      </c>
      <c r="G47" s="115" t="str">
        <f>IF($A47="","", SUMIF(apc[Discounts, memberships &amp; pre-payment agreements], $A47, apc[Amount of APC charged to COAF grant (including VAT if charged) in £] ))</f>
        <v/>
      </c>
      <c r="H47" s="115" t="str">
        <f>IF($A47="","", SUMIF(apc[Discounts, memberships &amp; pre-payment agreements], $A47, apc[Amount of APC charged to RCUK OA fund (including VAT if charged) in £]))</f>
        <v/>
      </c>
      <c r="I47" s="116" t="str">
        <f t="shared" si="1"/>
        <v/>
      </c>
      <c r="J47" s="116" t="str">
        <f t="shared" si="2"/>
        <v/>
      </c>
      <c r="K47" s="115" t="str">
        <f t="shared" si="3"/>
        <v/>
      </c>
    </row>
    <row r="48" spans="1:11" x14ac:dyDescent="0.2">
      <c r="A48" s="107" t="str">
        <f t="array" ref="A48">IFERROR(INDEX(apc[Discounts, memberships &amp; pre-payment agreements], MATCH(0,IF(ISBLANK(apc[Discounts, memberships &amp; pre-payment agreements]),1,COUNTIF($A$2:A47, apc[Discounts, memberships &amp; pre-payment agreements])), 0)),"")</f>
        <v/>
      </c>
      <c r="B48" s="108"/>
      <c r="C48" s="109"/>
      <c r="D48" s="110"/>
      <c r="E48" s="115" t="str">
        <f>IF($A48="","", COUNTIF(apc[Discounts, memberships &amp; pre-payment agreements], A48))</f>
        <v/>
      </c>
      <c r="F48" s="115" t="str">
        <f>IF($A48="","", SUMIF(apc[Discounts, memberships &amp; pre-payment agreements], $A48, apc[APC paid (£) including VAT if charged]))</f>
        <v/>
      </c>
      <c r="G48" s="115" t="str">
        <f>IF($A48="","", SUMIF(apc[Discounts, memberships &amp; pre-payment agreements], $A48, apc[Amount of APC charged to COAF grant (including VAT if charged) in £] ))</f>
        <v/>
      </c>
      <c r="H48" s="115" t="str">
        <f>IF($A48="","", SUMIF(apc[Discounts, memberships &amp; pre-payment agreements], $A48, apc[Amount of APC charged to RCUK OA fund (including VAT if charged) in £]))</f>
        <v/>
      </c>
      <c r="I48" s="116" t="str">
        <f t="shared" si="1"/>
        <v/>
      </c>
      <c r="J48" s="116" t="str">
        <f t="shared" si="2"/>
        <v/>
      </c>
      <c r="K48" s="115" t="str">
        <f t="shared" si="3"/>
        <v/>
      </c>
    </row>
    <row r="49" spans="1:11" x14ac:dyDescent="0.2">
      <c r="A49" s="107" t="str">
        <f t="array" ref="A49">IFERROR(INDEX(apc[Discounts, memberships &amp; pre-payment agreements], MATCH(0,IF(ISBLANK(apc[Discounts, memberships &amp; pre-payment agreements]),1,COUNTIF($A$2:A48, apc[Discounts, memberships &amp; pre-payment agreements])), 0)),"")</f>
        <v/>
      </c>
      <c r="B49" s="108"/>
      <c r="C49" s="109"/>
      <c r="D49" s="110"/>
      <c r="E49" s="115" t="str">
        <f>IF($A49="","", COUNTIF(apc[Discounts, memberships &amp; pre-payment agreements], A49))</f>
        <v/>
      </c>
      <c r="F49" s="115" t="str">
        <f>IF($A49="","", SUMIF(apc[Discounts, memberships &amp; pre-payment agreements], $A49, apc[APC paid (£) including VAT if charged]))</f>
        <v/>
      </c>
      <c r="G49" s="115" t="str">
        <f>IF($A49="","", SUMIF(apc[Discounts, memberships &amp; pre-payment agreements], $A49, apc[Amount of APC charged to COAF grant (including VAT if charged) in £] ))</f>
        <v/>
      </c>
      <c r="H49" s="115" t="str">
        <f>IF($A49="","", SUMIF(apc[Discounts, memberships &amp; pre-payment agreements], $A49, apc[Amount of APC charged to RCUK OA fund (including VAT if charged) in £]))</f>
        <v/>
      </c>
      <c r="I49" s="116" t="str">
        <f t="shared" si="1"/>
        <v/>
      </c>
      <c r="J49" s="116" t="str">
        <f t="shared" si="2"/>
        <v/>
      </c>
      <c r="K49" s="115" t="str">
        <f t="shared" si="3"/>
        <v/>
      </c>
    </row>
    <row r="50" spans="1:11" ht="13.5" thickBot="1" x14ac:dyDescent="0.25">
      <c r="A50" s="107" t="str">
        <f t="array" ref="A50">IFERROR(INDEX(apc[Discounts, memberships &amp; pre-payment agreements], MATCH(0,IF(ISBLANK(apc[Discounts, memberships &amp; pre-payment agreements]),1,COUNTIF($A$2:A49, apc[Discounts, memberships &amp; pre-payment agreements])), 0)),"")</f>
        <v/>
      </c>
      <c r="B50" s="141"/>
      <c r="C50" s="142"/>
      <c r="D50" s="143"/>
      <c r="E50" s="115" t="str">
        <f>IF($A50="","", COUNTIF(apc[Discounts, memberships &amp; pre-payment agreements], A50))</f>
        <v/>
      </c>
      <c r="F50" s="115" t="str">
        <f>IF($A50="","", SUMIF(apc[Discounts, memberships &amp; pre-payment agreements], $A50, apc[APC paid (£) including VAT if charged]))</f>
        <v/>
      </c>
      <c r="G50" s="115" t="str">
        <f>IF($A50="","", SUMIF(apc[Discounts, memberships &amp; pre-payment agreements], $A50, apc[Amount of APC charged to COAF grant (including VAT if charged) in £] ))</f>
        <v/>
      </c>
      <c r="H50" s="115" t="str">
        <f>IF($A50="","", SUMIF(apc[Discounts, memberships &amp; pre-payment agreements], $A50, apc[Amount of APC charged to RCUK OA fund (including VAT if charged) in £]))</f>
        <v/>
      </c>
      <c r="I50" s="116" t="str">
        <f t="shared" si="1"/>
        <v/>
      </c>
      <c r="J50" s="116" t="str">
        <f t="shared" si="2"/>
        <v/>
      </c>
      <c r="K50" s="115" t="str">
        <f t="shared" si="3"/>
        <v/>
      </c>
    </row>
    <row r="51" spans="1:11" x14ac:dyDescent="0.2">
      <c r="A51" s="107"/>
    </row>
    <row r="52" spans="1:11" x14ac:dyDescent="0.2">
      <c r="A52" s="107"/>
    </row>
    <row r="53" spans="1:11" x14ac:dyDescent="0.2">
      <c r="A53" s="107"/>
    </row>
    <row r="54" spans="1:11" x14ac:dyDescent="0.2">
      <c r="A54" s="107"/>
    </row>
    <row r="55" spans="1:11" x14ac:dyDescent="0.2">
      <c r="A55" s="107"/>
    </row>
    <row r="56" spans="1:11" x14ac:dyDescent="0.2">
      <c r="A56" s="107"/>
    </row>
    <row r="57" spans="1:11" x14ac:dyDescent="0.2">
      <c r="A57" s="107"/>
    </row>
    <row r="58" spans="1:11" x14ac:dyDescent="0.2">
      <c r="A58" s="107"/>
    </row>
    <row r="59" spans="1:11" x14ac:dyDescent="0.2">
      <c r="A59" s="107"/>
    </row>
    <row r="60" spans="1:11" x14ac:dyDescent="0.2">
      <c r="A60" s="107"/>
    </row>
    <row r="61" spans="1:11" x14ac:dyDescent="0.2">
      <c r="A61" s="107"/>
    </row>
    <row r="62" spans="1:11" x14ac:dyDescent="0.2">
      <c r="A62" s="107"/>
    </row>
    <row r="63" spans="1:11" x14ac:dyDescent="0.2">
      <c r="A63" s="107"/>
    </row>
    <row r="64" spans="1:11" x14ac:dyDescent="0.2">
      <c r="A64" s="107"/>
    </row>
    <row r="65" spans="1:1" x14ac:dyDescent="0.2">
      <c r="A65" s="107"/>
    </row>
    <row r="66" spans="1:1" x14ac:dyDescent="0.2">
      <c r="A66" s="107"/>
    </row>
    <row r="67" spans="1:1" x14ac:dyDescent="0.2">
      <c r="A67" s="107"/>
    </row>
    <row r="68" spans="1:1" x14ac:dyDescent="0.2">
      <c r="A68" s="107"/>
    </row>
    <row r="69" spans="1:1" x14ac:dyDescent="0.2">
      <c r="A69" s="107"/>
    </row>
    <row r="70" spans="1:1" x14ac:dyDescent="0.2">
      <c r="A70" s="107"/>
    </row>
    <row r="71" spans="1:1" x14ac:dyDescent="0.2">
      <c r="A71" s="107"/>
    </row>
    <row r="72" spans="1:1" x14ac:dyDescent="0.2">
      <c r="A72" s="107"/>
    </row>
    <row r="73" spans="1:1" x14ac:dyDescent="0.2">
      <c r="A73" s="107"/>
    </row>
    <row r="74" spans="1:1" x14ac:dyDescent="0.2">
      <c r="A74" s="107"/>
    </row>
    <row r="75" spans="1:1" x14ac:dyDescent="0.2">
      <c r="A75" s="107"/>
    </row>
    <row r="76" spans="1:1" x14ac:dyDescent="0.2">
      <c r="A76" s="107"/>
    </row>
    <row r="77" spans="1:1" x14ac:dyDescent="0.2">
      <c r="A77" s="107"/>
    </row>
    <row r="78" spans="1:1" x14ac:dyDescent="0.2">
      <c r="A78" s="107"/>
    </row>
    <row r="79" spans="1:1" x14ac:dyDescent="0.2">
      <c r="A79" s="107"/>
    </row>
    <row r="80" spans="1:1" x14ac:dyDescent="0.2">
      <c r="A80" s="107"/>
    </row>
    <row r="81" spans="1:1" x14ac:dyDescent="0.2">
      <c r="A81" s="107"/>
    </row>
    <row r="82" spans="1:1" x14ac:dyDescent="0.2">
      <c r="A82" s="107"/>
    </row>
    <row r="83" spans="1:1" x14ac:dyDescent="0.2">
      <c r="A83" s="107"/>
    </row>
    <row r="84" spans="1:1" x14ac:dyDescent="0.2">
      <c r="A84" s="107"/>
    </row>
    <row r="85" spans="1:1" x14ac:dyDescent="0.2">
      <c r="A85" s="107"/>
    </row>
    <row r="86" spans="1:1" x14ac:dyDescent="0.2">
      <c r="A86" s="107"/>
    </row>
    <row r="87" spans="1:1" x14ac:dyDescent="0.2">
      <c r="A87" s="107"/>
    </row>
    <row r="88" spans="1:1" x14ac:dyDescent="0.2">
      <c r="A88" s="107"/>
    </row>
    <row r="89" spans="1:1" x14ac:dyDescent="0.2">
      <c r="A89" s="107"/>
    </row>
    <row r="90" spans="1:1" x14ac:dyDescent="0.2">
      <c r="A90" s="107"/>
    </row>
    <row r="91" spans="1:1" x14ac:dyDescent="0.2">
      <c r="A91" s="107"/>
    </row>
    <row r="92" spans="1:1" x14ac:dyDescent="0.2">
      <c r="A92" s="107"/>
    </row>
    <row r="93" spans="1:1" x14ac:dyDescent="0.2">
      <c r="A93" s="107"/>
    </row>
    <row r="94" spans="1:1" x14ac:dyDescent="0.2">
      <c r="A94" s="107"/>
    </row>
    <row r="95" spans="1:1" x14ac:dyDescent="0.2">
      <c r="A95" s="107"/>
    </row>
    <row r="96" spans="1:1" x14ac:dyDescent="0.2">
      <c r="A96" s="107"/>
    </row>
    <row r="97" spans="1:1" x14ac:dyDescent="0.2">
      <c r="A97" s="107"/>
    </row>
    <row r="98" spans="1:1" x14ac:dyDescent="0.2">
      <c r="A98" s="107"/>
    </row>
    <row r="99" spans="1:1" x14ac:dyDescent="0.2">
      <c r="A99" s="107"/>
    </row>
    <row r="100" spans="1:1" x14ac:dyDescent="0.2">
      <c r="A100" s="107"/>
    </row>
    <row r="101" spans="1:1" x14ac:dyDescent="0.2">
      <c r="A101" s="107"/>
    </row>
    <row r="102" spans="1:1" x14ac:dyDescent="0.2">
      <c r="A102" s="107"/>
    </row>
    <row r="103" spans="1:1" x14ac:dyDescent="0.2">
      <c r="A103" s="107"/>
    </row>
    <row r="104" spans="1:1" x14ac:dyDescent="0.2">
      <c r="A104" s="107"/>
    </row>
    <row r="105" spans="1:1" x14ac:dyDescent="0.2">
      <c r="A105" s="107"/>
    </row>
    <row r="106" spans="1:1" x14ac:dyDescent="0.2">
      <c r="A106" s="107"/>
    </row>
    <row r="107" spans="1:1" x14ac:dyDescent="0.2">
      <c r="A107" s="107"/>
    </row>
    <row r="108" spans="1:1" x14ac:dyDescent="0.2">
      <c r="A108" s="107"/>
    </row>
    <row r="109" spans="1:1" x14ac:dyDescent="0.2">
      <c r="A109" s="107"/>
    </row>
    <row r="110" spans="1:1" x14ac:dyDescent="0.2">
      <c r="A110" s="107"/>
    </row>
    <row r="111" spans="1:1" x14ac:dyDescent="0.2">
      <c r="A111" s="107"/>
    </row>
    <row r="112" spans="1:1" x14ac:dyDescent="0.2">
      <c r="A112" s="107"/>
    </row>
    <row r="113" spans="1:1" x14ac:dyDescent="0.2">
      <c r="A113" s="107"/>
    </row>
    <row r="114" spans="1:1" x14ac:dyDescent="0.2">
      <c r="A114" s="107"/>
    </row>
    <row r="115" spans="1:1" x14ac:dyDescent="0.2">
      <c r="A115" s="107"/>
    </row>
    <row r="116" spans="1:1" x14ac:dyDescent="0.2">
      <c r="A116" s="107"/>
    </row>
    <row r="117" spans="1:1" x14ac:dyDescent="0.2">
      <c r="A117" s="107"/>
    </row>
    <row r="118" spans="1:1" x14ac:dyDescent="0.2">
      <c r="A118" s="107"/>
    </row>
    <row r="119" spans="1:1" x14ac:dyDescent="0.2">
      <c r="A119" s="107"/>
    </row>
    <row r="120" spans="1:1" x14ac:dyDescent="0.2">
      <c r="A120" s="107"/>
    </row>
    <row r="121" spans="1:1" x14ac:dyDescent="0.2">
      <c r="A121" s="107"/>
    </row>
    <row r="122" spans="1:1" x14ac:dyDescent="0.2">
      <c r="A122" s="107"/>
    </row>
    <row r="123" spans="1:1" x14ac:dyDescent="0.2">
      <c r="A123" s="107"/>
    </row>
    <row r="124" spans="1:1" x14ac:dyDescent="0.2">
      <c r="A124" s="107"/>
    </row>
    <row r="125" spans="1:1" x14ac:dyDescent="0.2">
      <c r="A125" s="107"/>
    </row>
    <row r="126" spans="1:1" x14ac:dyDescent="0.2">
      <c r="A126" s="107"/>
    </row>
    <row r="127" spans="1:1" x14ac:dyDescent="0.2">
      <c r="A127" s="107"/>
    </row>
    <row r="128" spans="1:1" x14ac:dyDescent="0.2">
      <c r="A128" s="107"/>
    </row>
    <row r="129" spans="1:1" x14ac:dyDescent="0.2">
      <c r="A129" s="107"/>
    </row>
    <row r="130" spans="1:1" x14ac:dyDescent="0.2">
      <c r="A130" s="107"/>
    </row>
    <row r="131" spans="1:1" x14ac:dyDescent="0.2">
      <c r="A131" s="107"/>
    </row>
    <row r="132" spans="1:1" x14ac:dyDescent="0.2">
      <c r="A132" s="107"/>
    </row>
    <row r="133" spans="1:1" x14ac:dyDescent="0.2">
      <c r="A133" s="107"/>
    </row>
    <row r="134" spans="1:1" x14ac:dyDescent="0.2">
      <c r="A134" s="107"/>
    </row>
    <row r="135" spans="1:1" x14ac:dyDescent="0.2">
      <c r="A135" s="107"/>
    </row>
    <row r="136" spans="1:1" x14ac:dyDescent="0.2">
      <c r="A136" s="107"/>
    </row>
    <row r="137" spans="1:1" x14ac:dyDescent="0.2">
      <c r="A137" s="107"/>
    </row>
    <row r="138" spans="1:1" x14ac:dyDescent="0.2">
      <c r="A138" s="107"/>
    </row>
    <row r="139" spans="1:1" x14ac:dyDescent="0.2">
      <c r="A139" s="107"/>
    </row>
    <row r="140" spans="1:1" x14ac:dyDescent="0.2">
      <c r="A140" s="107"/>
    </row>
    <row r="141" spans="1:1" x14ac:dyDescent="0.2">
      <c r="A141" s="107"/>
    </row>
    <row r="142" spans="1:1" x14ac:dyDescent="0.2">
      <c r="A142" s="107"/>
    </row>
    <row r="143" spans="1:1" x14ac:dyDescent="0.2">
      <c r="A143" s="107"/>
    </row>
    <row r="144" spans="1:1" x14ac:dyDescent="0.2">
      <c r="A144" s="107"/>
    </row>
    <row r="145" spans="1:1" x14ac:dyDescent="0.2">
      <c r="A145" s="107"/>
    </row>
    <row r="146" spans="1:1" x14ac:dyDescent="0.2">
      <c r="A146" s="107"/>
    </row>
    <row r="147" spans="1:1" x14ac:dyDescent="0.2">
      <c r="A147" s="107"/>
    </row>
    <row r="148" spans="1:1" x14ac:dyDescent="0.2">
      <c r="A148" s="107"/>
    </row>
    <row r="149" spans="1:1" x14ac:dyDescent="0.2">
      <c r="A149" s="107"/>
    </row>
    <row r="150" spans="1:1" x14ac:dyDescent="0.2">
      <c r="A150" s="107"/>
    </row>
    <row r="151" spans="1:1" x14ac:dyDescent="0.2">
      <c r="A151" s="107"/>
    </row>
    <row r="152" spans="1:1" x14ac:dyDescent="0.2">
      <c r="A152" s="107"/>
    </row>
    <row r="153" spans="1:1" x14ac:dyDescent="0.2">
      <c r="A153" s="107"/>
    </row>
    <row r="154" spans="1:1" x14ac:dyDescent="0.2">
      <c r="A154" s="107"/>
    </row>
    <row r="155" spans="1:1" x14ac:dyDescent="0.2">
      <c r="A155" s="107"/>
    </row>
    <row r="156" spans="1:1" x14ac:dyDescent="0.2">
      <c r="A156" s="107"/>
    </row>
    <row r="157" spans="1:1" x14ac:dyDescent="0.2">
      <c r="A157" s="107"/>
    </row>
    <row r="158" spans="1:1" x14ac:dyDescent="0.2">
      <c r="A158" s="107"/>
    </row>
    <row r="159" spans="1:1" x14ac:dyDescent="0.2">
      <c r="A159" s="107"/>
    </row>
    <row r="160" spans="1:1" x14ac:dyDescent="0.2">
      <c r="A160" s="107"/>
    </row>
    <row r="161" spans="1:1" x14ac:dyDescent="0.2">
      <c r="A161" s="107"/>
    </row>
    <row r="162" spans="1:1" x14ac:dyDescent="0.2">
      <c r="A162" s="107"/>
    </row>
    <row r="163" spans="1:1" x14ac:dyDescent="0.2">
      <c r="A163" s="107"/>
    </row>
    <row r="164" spans="1:1" x14ac:dyDescent="0.2">
      <c r="A164" s="107"/>
    </row>
    <row r="165" spans="1:1" x14ac:dyDescent="0.2">
      <c r="A165" s="107"/>
    </row>
    <row r="166" spans="1:1" x14ac:dyDescent="0.2">
      <c r="A166" s="107"/>
    </row>
    <row r="167" spans="1:1" x14ac:dyDescent="0.2">
      <c r="A167" s="107"/>
    </row>
    <row r="168" spans="1:1" x14ac:dyDescent="0.2">
      <c r="A168" s="107"/>
    </row>
    <row r="169" spans="1:1" x14ac:dyDescent="0.2">
      <c r="A169" s="107"/>
    </row>
    <row r="170" spans="1:1" x14ac:dyDescent="0.2">
      <c r="A170" s="107"/>
    </row>
    <row r="171" spans="1:1" x14ac:dyDescent="0.2">
      <c r="A171" s="107"/>
    </row>
    <row r="172" spans="1:1" x14ac:dyDescent="0.2">
      <c r="A172" s="107"/>
    </row>
    <row r="173" spans="1:1" x14ac:dyDescent="0.2">
      <c r="A173" s="107"/>
    </row>
    <row r="174" spans="1:1" x14ac:dyDescent="0.2">
      <c r="A174" s="107"/>
    </row>
  </sheetData>
  <sheetProtection sheet="1" objects="1" scenarios="1" formatCells="0" formatColumns="0" formatRows="0" insertColumns="0" insertRows="0" insertHyperlinks="0" deleteColumns="0" deleteRows="0" sort="0" autoFilter="0" pivotTables="0"/>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4"/>
  <sheetViews>
    <sheetView zoomScaleNormal="100" workbookViewId="0">
      <selection activeCell="C23" sqref="C23:G23"/>
    </sheetView>
  </sheetViews>
  <sheetFormatPr defaultColWidth="9.140625" defaultRowHeight="15" x14ac:dyDescent="0.25"/>
  <cols>
    <col min="1" max="1" width="4.42578125" style="13" customWidth="1"/>
    <col min="2" max="2" width="57.140625" style="13" customWidth="1"/>
    <col min="3" max="6" width="18.85546875" style="13" customWidth="1"/>
    <col min="7" max="7" width="14.85546875" style="13" customWidth="1"/>
    <col min="8" max="8" width="19.140625" style="13" customWidth="1"/>
    <col min="9" max="9" width="40.7109375" style="13" customWidth="1"/>
    <col min="10" max="10" width="19.85546875" style="13" customWidth="1"/>
    <col min="11" max="16384" width="9.140625" style="13"/>
  </cols>
  <sheetData>
    <row r="1" spans="1:8" x14ac:dyDescent="0.25">
      <c r="A1" s="9"/>
      <c r="B1" s="10"/>
      <c r="C1" s="9"/>
      <c r="D1" s="9"/>
      <c r="E1" s="11"/>
      <c r="F1" s="12"/>
      <c r="G1" s="9"/>
      <c r="H1" s="9"/>
    </row>
    <row r="2" spans="1:8" x14ac:dyDescent="0.25">
      <c r="A2" s="9"/>
      <c r="B2" s="10"/>
      <c r="C2" s="9"/>
      <c r="D2" s="9"/>
      <c r="E2" s="11"/>
      <c r="F2" s="12"/>
      <c r="G2" s="9"/>
      <c r="H2" s="9"/>
    </row>
    <row r="3" spans="1:8" x14ac:dyDescent="0.25">
      <c r="A3" s="9"/>
      <c r="B3" s="10"/>
      <c r="C3" s="9"/>
      <c r="D3" s="9"/>
      <c r="E3" s="11"/>
      <c r="F3" s="12"/>
      <c r="G3" s="9"/>
      <c r="H3" s="9"/>
    </row>
    <row r="4" spans="1:8" x14ac:dyDescent="0.25">
      <c r="A4" s="9"/>
      <c r="B4" s="10"/>
      <c r="C4" s="9"/>
      <c r="D4" s="9"/>
      <c r="E4" s="11"/>
      <c r="F4" s="12"/>
      <c r="G4" s="9"/>
      <c r="H4" s="9"/>
    </row>
    <row r="5" spans="1:8" x14ac:dyDescent="0.25">
      <c r="A5" s="9"/>
      <c r="B5" s="10"/>
      <c r="C5" s="9"/>
      <c r="D5" s="9"/>
      <c r="E5" s="11"/>
      <c r="F5" s="12"/>
      <c r="G5" s="9"/>
      <c r="H5" s="9"/>
    </row>
    <row r="6" spans="1:8" x14ac:dyDescent="0.25">
      <c r="A6" s="9"/>
      <c r="B6" s="10"/>
      <c r="C6" s="9"/>
      <c r="D6" s="9"/>
      <c r="E6" s="11"/>
      <c r="F6" s="12"/>
      <c r="G6" s="9"/>
      <c r="H6" s="9"/>
    </row>
    <row r="7" spans="1:8" ht="14.25" customHeight="1" x14ac:dyDescent="0.25">
      <c r="A7" s="9"/>
      <c r="B7" s="10"/>
      <c r="C7" s="9"/>
      <c r="D7" s="9"/>
      <c r="E7" s="11"/>
      <c r="F7" s="12"/>
      <c r="G7" s="9"/>
      <c r="H7" s="9"/>
    </row>
    <row r="8" spans="1:8" ht="14.25" customHeight="1" x14ac:dyDescent="0.25">
      <c r="A8" s="9"/>
      <c r="B8" s="10"/>
      <c r="C8" s="9"/>
      <c r="D8" s="9"/>
      <c r="E8" s="11"/>
      <c r="F8" s="12"/>
      <c r="G8" s="9"/>
      <c r="H8" s="9"/>
    </row>
    <row r="9" spans="1:8" x14ac:dyDescent="0.25">
      <c r="A9" s="9"/>
      <c r="B9" s="10"/>
      <c r="C9" s="9"/>
      <c r="D9" s="9"/>
      <c r="E9" s="11"/>
      <c r="F9" s="12"/>
      <c r="G9" s="9"/>
      <c r="H9" s="9"/>
    </row>
    <row r="10" spans="1:8" ht="15.75" customHeight="1" x14ac:dyDescent="0.3">
      <c r="A10" s="212" t="s">
        <v>239</v>
      </c>
      <c r="B10" s="212"/>
      <c r="C10" s="212"/>
      <c r="D10" s="212"/>
      <c r="E10" s="212"/>
      <c r="F10" s="212"/>
      <c r="G10" s="212"/>
      <c r="H10" s="9"/>
    </row>
    <row r="11" spans="1:8" ht="15.75" x14ac:dyDescent="0.25">
      <c r="A11" s="14" t="s">
        <v>99</v>
      </c>
      <c r="B11" s="15" t="s">
        <v>63</v>
      </c>
      <c r="C11" s="16" t="s">
        <v>64</v>
      </c>
      <c r="D11" s="9"/>
      <c r="E11" s="9"/>
      <c r="F11" s="12"/>
      <c r="G11" s="9"/>
      <c r="H11" s="9"/>
    </row>
    <row r="12" spans="1:8" ht="15.75" x14ac:dyDescent="0.25">
      <c r="A12" s="14"/>
      <c r="B12" s="17" t="s">
        <v>65</v>
      </c>
      <c r="C12" s="18">
        <v>1230</v>
      </c>
      <c r="D12" s="9"/>
      <c r="E12" s="9"/>
      <c r="F12" s="9"/>
      <c r="G12" s="9"/>
      <c r="H12" s="9"/>
    </row>
    <row r="13" spans="1:8" ht="15.75" x14ac:dyDescent="0.25">
      <c r="A13" s="14"/>
      <c r="B13" s="17" t="s">
        <v>66</v>
      </c>
      <c r="C13" s="18">
        <v>690</v>
      </c>
      <c r="D13" s="9"/>
      <c r="E13" s="9"/>
      <c r="F13" s="9"/>
      <c r="G13" s="9"/>
      <c r="H13" s="9"/>
    </row>
    <row r="14" spans="1:8" ht="15.75" x14ac:dyDescent="0.25">
      <c r="A14" s="14"/>
      <c r="B14" s="17" t="s">
        <v>67</v>
      </c>
      <c r="C14" s="18">
        <v>229</v>
      </c>
      <c r="D14" s="9"/>
      <c r="E14" s="9"/>
      <c r="F14" s="9"/>
      <c r="G14" s="9"/>
      <c r="H14" s="9"/>
    </row>
    <row r="15" spans="1:8" ht="15.75" x14ac:dyDescent="0.25">
      <c r="A15" s="14"/>
      <c r="B15" s="19" t="s">
        <v>68</v>
      </c>
      <c r="C15" s="20">
        <f>(C13+C14)/C12</f>
        <v>0.74715447154471548</v>
      </c>
      <c r="D15" s="9"/>
      <c r="E15" s="9"/>
      <c r="F15" s="9"/>
      <c r="G15" s="9"/>
      <c r="H15" s="9"/>
    </row>
    <row r="16" spans="1:8" ht="6" customHeight="1" x14ac:dyDescent="0.25">
      <c r="A16" s="14"/>
      <c r="B16" s="11"/>
      <c r="C16" s="21"/>
      <c r="D16" s="9"/>
      <c r="E16" s="9"/>
      <c r="F16" s="9"/>
      <c r="G16" s="9"/>
      <c r="H16" s="9"/>
    </row>
    <row r="17" spans="1:11" ht="15.75" x14ac:dyDescent="0.25">
      <c r="A17" s="14" t="s">
        <v>100</v>
      </c>
      <c r="B17" s="15" t="s">
        <v>69</v>
      </c>
      <c r="C17" s="22" t="s">
        <v>70</v>
      </c>
      <c r="D17" s="9"/>
      <c r="E17" s="9"/>
      <c r="F17" s="9"/>
      <c r="G17" s="9"/>
      <c r="H17" s="9"/>
    </row>
    <row r="18" spans="1:11" ht="15.75" x14ac:dyDescent="0.25">
      <c r="A18" s="14"/>
      <c r="B18" s="23" t="s">
        <v>71</v>
      </c>
      <c r="C18" s="24"/>
      <c r="D18" s="9"/>
      <c r="E18" s="9"/>
      <c r="F18" s="9"/>
      <c r="G18" s="9"/>
      <c r="H18" s="9"/>
    </row>
    <row r="19" spans="1:11" ht="15.75" x14ac:dyDescent="0.25">
      <c r="A19" s="14"/>
      <c r="B19" s="23" t="s">
        <v>72</v>
      </c>
      <c r="C19" s="24"/>
      <c r="D19" s="9"/>
      <c r="E19" s="9"/>
      <c r="F19" s="9"/>
      <c r="G19" s="9"/>
      <c r="H19" s="9"/>
      <c r="I19" s="25"/>
      <c r="J19" s="26"/>
    </row>
    <row r="20" spans="1:11" ht="15.75" x14ac:dyDescent="0.25">
      <c r="A20" s="14"/>
      <c r="B20" s="27" t="s">
        <v>73</v>
      </c>
      <c r="C20" s="20">
        <f>C18+C19</f>
        <v>0</v>
      </c>
      <c r="D20" s="9"/>
      <c r="E20" s="9"/>
      <c r="F20" s="9"/>
      <c r="G20" s="9"/>
      <c r="H20" s="9"/>
      <c r="J20" s="28"/>
      <c r="K20" s="29"/>
    </row>
    <row r="21" spans="1:11" ht="5.25" customHeight="1" x14ac:dyDescent="0.25">
      <c r="A21" s="14"/>
      <c r="B21" s="30"/>
      <c r="C21" s="21"/>
      <c r="D21" s="9"/>
      <c r="E21" s="9"/>
      <c r="F21" s="9"/>
      <c r="G21" s="9"/>
      <c r="H21" s="9"/>
      <c r="J21" s="28"/>
      <c r="K21" s="31"/>
    </row>
    <row r="22" spans="1:11" ht="15.75" x14ac:dyDescent="0.25">
      <c r="A22" s="14" t="s">
        <v>101</v>
      </c>
      <c r="B22" s="8" t="s">
        <v>93</v>
      </c>
      <c r="C22" s="32"/>
      <c r="D22" s="33"/>
      <c r="E22" s="33"/>
      <c r="F22" s="33"/>
      <c r="G22" s="34"/>
      <c r="H22" s="9"/>
      <c r="J22" s="28"/>
      <c r="K22" s="31"/>
    </row>
    <row r="23" spans="1:11" ht="26.25" x14ac:dyDescent="0.25">
      <c r="A23" s="14"/>
      <c r="B23" s="35" t="s">
        <v>92</v>
      </c>
      <c r="C23" s="213" t="s">
        <v>1691</v>
      </c>
      <c r="D23" s="213"/>
      <c r="E23" s="213"/>
      <c r="F23" s="213"/>
      <c r="G23" s="214"/>
      <c r="H23" s="9"/>
      <c r="J23" s="28"/>
      <c r="K23" s="31"/>
    </row>
    <row r="24" spans="1:11" ht="5.25" customHeight="1" x14ac:dyDescent="0.25">
      <c r="A24" s="14"/>
      <c r="B24" s="9"/>
      <c r="C24" s="9"/>
      <c r="D24" s="9"/>
      <c r="E24" s="9"/>
      <c r="F24" s="9"/>
      <c r="G24" s="9"/>
      <c r="H24" s="9"/>
      <c r="J24" s="28"/>
      <c r="K24" s="31"/>
    </row>
    <row r="25" spans="1:11" ht="18.75" customHeight="1" x14ac:dyDescent="0.3">
      <c r="A25" s="215" t="s">
        <v>125</v>
      </c>
      <c r="B25" s="215"/>
      <c r="C25" s="215"/>
      <c r="D25" s="215"/>
      <c r="E25" s="215"/>
      <c r="F25" s="215"/>
      <c r="G25" s="215"/>
      <c r="H25" s="9"/>
      <c r="J25" s="28"/>
      <c r="K25" s="31"/>
    </row>
    <row r="26" spans="1:11" ht="9" customHeight="1" x14ac:dyDescent="0.25">
      <c r="A26" s="14"/>
      <c r="B26" s="30"/>
      <c r="C26" s="9"/>
      <c r="D26" s="9"/>
      <c r="E26" s="9"/>
      <c r="F26" s="9"/>
      <c r="G26" s="9"/>
      <c r="H26" s="9"/>
      <c r="J26" s="28"/>
      <c r="K26" s="31"/>
    </row>
    <row r="27" spans="1:11" ht="36.75" customHeight="1" x14ac:dyDescent="0.25">
      <c r="A27" s="14" t="s">
        <v>102</v>
      </c>
      <c r="B27" s="36" t="s">
        <v>74</v>
      </c>
      <c r="C27" s="37" t="s">
        <v>75</v>
      </c>
      <c r="D27" s="37" t="s">
        <v>76</v>
      </c>
      <c r="E27" s="37" t="s">
        <v>77</v>
      </c>
      <c r="F27" s="37" t="s">
        <v>78</v>
      </c>
      <c r="G27" s="38" t="s">
        <v>79</v>
      </c>
      <c r="H27" s="9"/>
      <c r="J27" s="28"/>
      <c r="K27" s="31"/>
    </row>
    <row r="28" spans="1:11" ht="18.75" customHeight="1" x14ac:dyDescent="0.25">
      <c r="A28" s="14"/>
      <c r="B28" s="17" t="s">
        <v>126</v>
      </c>
      <c r="C28" s="158">
        <v>0</v>
      </c>
      <c r="D28" s="41">
        <v>488861</v>
      </c>
      <c r="E28" s="39">
        <v>488861</v>
      </c>
      <c r="F28" s="41">
        <v>104781.23</v>
      </c>
      <c r="G28" s="40">
        <v>384079.77</v>
      </c>
      <c r="H28" s="9"/>
      <c r="J28" s="28"/>
      <c r="K28" s="31"/>
    </row>
    <row r="29" spans="1:11" ht="18.75" customHeight="1" x14ac:dyDescent="0.25">
      <c r="A29" s="14"/>
      <c r="B29" s="17" t="s">
        <v>127</v>
      </c>
      <c r="C29" s="39">
        <v>384079.77</v>
      </c>
      <c r="D29" s="41">
        <v>575131</v>
      </c>
      <c r="E29" s="39">
        <v>959210.77</v>
      </c>
      <c r="F29" s="41">
        <v>314767.86</v>
      </c>
      <c r="G29" s="40">
        <v>644442.91</v>
      </c>
      <c r="H29" s="9"/>
      <c r="J29" s="28"/>
      <c r="K29" s="31"/>
    </row>
    <row r="30" spans="1:11" ht="18.75" customHeight="1" x14ac:dyDescent="0.25">
      <c r="A30" s="14"/>
      <c r="B30" s="17" t="s">
        <v>128</v>
      </c>
      <c r="C30" s="39">
        <v>644442.91</v>
      </c>
      <c r="D30" s="41">
        <v>656330</v>
      </c>
      <c r="E30" s="39">
        <v>1300772.9100000001</v>
      </c>
      <c r="F30" s="41">
        <v>476242</v>
      </c>
      <c r="G30" s="40">
        <v>824530.91000000015</v>
      </c>
      <c r="H30" s="9"/>
      <c r="J30" s="28"/>
      <c r="K30" s="31"/>
    </row>
    <row r="31" spans="1:11" ht="18.75" customHeight="1" x14ac:dyDescent="0.25">
      <c r="A31" s="14"/>
      <c r="B31" s="17" t="s">
        <v>237</v>
      </c>
      <c r="C31" s="39">
        <v>824530.91000000015</v>
      </c>
      <c r="D31" s="41">
        <v>0</v>
      </c>
      <c r="E31" s="39">
        <v>824530.91000000015</v>
      </c>
      <c r="F31" s="41">
        <v>644935.49</v>
      </c>
      <c r="G31" s="40">
        <v>179595.42000000016</v>
      </c>
      <c r="H31" s="9"/>
      <c r="J31" s="28"/>
      <c r="K31" s="31"/>
    </row>
    <row r="32" spans="1:11" ht="18.75" customHeight="1" x14ac:dyDescent="0.25">
      <c r="A32" s="14"/>
      <c r="B32" s="17" t="s">
        <v>241</v>
      </c>
      <c r="C32" s="39">
        <f t="shared" ref="C32" si="0">G31</f>
        <v>179595.42000000016</v>
      </c>
      <c r="D32" s="41">
        <v>609171.5</v>
      </c>
      <c r="E32" s="39">
        <f t="shared" ref="E32" si="1">C32+D32</f>
        <v>788766.92000000016</v>
      </c>
      <c r="F32" s="41">
        <v>783971.77</v>
      </c>
      <c r="G32" s="40">
        <f t="shared" ref="G32" si="2">E32-F32</f>
        <v>4795.1500000001397</v>
      </c>
      <c r="H32" s="9"/>
      <c r="I32" s="31"/>
      <c r="J32" s="28"/>
      <c r="K32" s="31"/>
    </row>
    <row r="33" spans="1:11" ht="18.75" customHeight="1" x14ac:dyDescent="0.25">
      <c r="A33" s="14"/>
      <c r="B33" s="83" t="s">
        <v>240</v>
      </c>
      <c r="C33" s="42">
        <f>G32</f>
        <v>4795.1500000001397</v>
      </c>
      <c r="D33" s="42"/>
      <c r="E33" s="42"/>
      <c r="F33" s="43"/>
      <c r="G33" s="44"/>
      <c r="H33" s="9"/>
      <c r="J33" s="28"/>
      <c r="K33" s="31"/>
    </row>
    <row r="34" spans="1:11" ht="18.75" customHeight="1" x14ac:dyDescent="0.3">
      <c r="A34" s="45"/>
      <c r="B34" s="45"/>
      <c r="C34" s="45"/>
      <c r="D34" s="45"/>
      <c r="E34" s="45"/>
      <c r="F34" s="45"/>
      <c r="G34" s="45"/>
      <c r="H34" s="9"/>
      <c r="J34" s="28"/>
      <c r="K34" s="31"/>
    </row>
    <row r="35" spans="1:11" ht="15.75" x14ac:dyDescent="0.25">
      <c r="A35" s="14" t="s">
        <v>103</v>
      </c>
      <c r="B35" s="46" t="s">
        <v>242</v>
      </c>
      <c r="C35" s="34"/>
      <c r="D35" s="216" t="s">
        <v>124</v>
      </c>
      <c r="E35" s="217"/>
      <c r="F35" s="217"/>
      <c r="G35" s="217"/>
      <c r="H35" s="217"/>
      <c r="J35" s="28"/>
      <c r="K35" s="31"/>
    </row>
    <row r="36" spans="1:11" ht="15.75" x14ac:dyDescent="0.25">
      <c r="A36" s="14"/>
      <c r="B36" s="47" t="s">
        <v>86</v>
      </c>
      <c r="C36" s="44">
        <f>C41+C43</f>
        <v>103484.35999999999</v>
      </c>
      <c r="D36" s="9"/>
      <c r="E36" s="9"/>
      <c r="F36" s="9"/>
      <c r="G36" s="9"/>
      <c r="H36" s="9"/>
      <c r="J36" s="28"/>
      <c r="K36" s="31"/>
    </row>
    <row r="37" spans="1:11" ht="6.75" customHeight="1" x14ac:dyDescent="0.25">
      <c r="A37" s="14"/>
      <c r="B37" s="48"/>
      <c r="C37" s="49"/>
      <c r="D37" s="9"/>
      <c r="E37" s="9"/>
      <c r="F37" s="9"/>
      <c r="G37" s="9"/>
      <c r="H37" s="9"/>
      <c r="J37" s="28"/>
      <c r="K37" s="31"/>
    </row>
    <row r="38" spans="1:11" ht="15.75" x14ac:dyDescent="0.25">
      <c r="A38" s="14"/>
      <c r="B38" s="17" t="s">
        <v>80</v>
      </c>
      <c r="C38" s="50" t="s">
        <v>81</v>
      </c>
      <c r="D38" s="9"/>
      <c r="E38" s="9"/>
      <c r="F38" s="9"/>
      <c r="G38" s="9"/>
      <c r="H38" s="9"/>
      <c r="J38" s="28"/>
      <c r="K38" s="31"/>
    </row>
    <row r="39" spans="1:11" ht="15.75" x14ac:dyDescent="0.25">
      <c r="A39" s="14"/>
      <c r="B39" s="17" t="s">
        <v>82</v>
      </c>
      <c r="C39" s="51">
        <v>84262.11</v>
      </c>
      <c r="D39" s="9"/>
      <c r="E39" s="9"/>
      <c r="F39" s="9"/>
      <c r="G39" s="9"/>
      <c r="H39" s="9"/>
      <c r="J39" s="28"/>
      <c r="K39" s="31"/>
    </row>
    <row r="40" spans="1:11" ht="15.75" x14ac:dyDescent="0.25">
      <c r="A40" s="14"/>
      <c r="B40" s="17" t="s">
        <v>83</v>
      </c>
      <c r="C40" s="51">
        <v>17975.349999999999</v>
      </c>
      <c r="D40" s="9"/>
      <c r="E40" s="9"/>
      <c r="F40" s="9"/>
      <c r="G40" s="9"/>
      <c r="H40" s="9"/>
      <c r="J40" s="28"/>
      <c r="K40" s="31"/>
    </row>
    <row r="41" spans="1:11" ht="15.75" x14ac:dyDescent="0.25">
      <c r="A41" s="14"/>
      <c r="B41" s="17" t="s">
        <v>84</v>
      </c>
      <c r="C41" s="40">
        <f>SUM(C39:C40)</f>
        <v>102237.45999999999</v>
      </c>
      <c r="D41" s="9"/>
      <c r="E41" s="9"/>
      <c r="F41" s="9"/>
      <c r="G41" s="9"/>
      <c r="H41" s="9"/>
      <c r="J41" s="28"/>
      <c r="K41" s="31"/>
    </row>
    <row r="42" spans="1:11" ht="15.75" x14ac:dyDescent="0.25">
      <c r="A42" s="14"/>
      <c r="B42" s="17"/>
      <c r="C42" s="40"/>
      <c r="D42" s="9"/>
      <c r="E42" s="9"/>
      <c r="F42" s="9"/>
      <c r="G42" s="9"/>
      <c r="H42" s="9"/>
      <c r="J42" s="28"/>
      <c r="K42" s="31"/>
    </row>
    <row r="43" spans="1:11" ht="15.75" x14ac:dyDescent="0.25">
      <c r="A43" s="14"/>
      <c r="B43" s="52" t="s">
        <v>123</v>
      </c>
      <c r="C43" s="53">
        <f>SUM(Table14[Amount])</f>
        <v>1246.9000000000001</v>
      </c>
      <c r="D43" s="9"/>
      <c r="E43" s="9"/>
      <c r="F43" s="9"/>
      <c r="G43" s="9"/>
      <c r="H43" s="9"/>
      <c r="J43" s="28"/>
      <c r="K43" s="31"/>
    </row>
    <row r="44" spans="1:11" ht="15.75" x14ac:dyDescent="0.25">
      <c r="A44" s="14"/>
      <c r="B44" s="54" t="s">
        <v>122</v>
      </c>
      <c r="C44" s="55" t="s">
        <v>81</v>
      </c>
      <c r="D44" s="9"/>
      <c r="E44" s="9"/>
      <c r="F44" s="9"/>
      <c r="G44" s="9"/>
      <c r="H44" s="9"/>
      <c r="J44" s="28"/>
      <c r="K44" s="31"/>
    </row>
    <row r="45" spans="1:11" ht="15.75" x14ac:dyDescent="0.25">
      <c r="A45" s="14"/>
      <c r="B45" s="56" t="s">
        <v>1663</v>
      </c>
      <c r="C45" s="175">
        <v>1246.9000000000001</v>
      </c>
      <c r="D45" s="9"/>
      <c r="E45" s="9"/>
      <c r="F45" s="9"/>
      <c r="G45" s="9"/>
      <c r="H45" s="9"/>
      <c r="J45" s="28"/>
      <c r="K45" s="31"/>
    </row>
    <row r="46" spans="1:11" ht="15.75" x14ac:dyDescent="0.25">
      <c r="A46" s="14"/>
      <c r="B46" s="56" t="s">
        <v>85</v>
      </c>
      <c r="C46" s="51"/>
      <c r="D46" s="9"/>
      <c r="E46" s="9"/>
      <c r="F46" s="9"/>
      <c r="G46" s="9"/>
      <c r="H46" s="9"/>
      <c r="I46" s="57"/>
      <c r="J46" s="28"/>
      <c r="K46" s="58"/>
    </row>
    <row r="47" spans="1:11" ht="15.75" x14ac:dyDescent="0.25">
      <c r="A47" s="14"/>
      <c r="B47" s="56" t="s">
        <v>121</v>
      </c>
      <c r="C47" s="51"/>
      <c r="D47" s="9"/>
      <c r="E47" s="9"/>
      <c r="F47" s="9"/>
      <c r="G47" s="9"/>
      <c r="H47" s="9"/>
      <c r="I47" s="59"/>
      <c r="J47" s="28"/>
      <c r="K47" s="31"/>
    </row>
    <row r="48" spans="1:11" ht="15.75" x14ac:dyDescent="0.25">
      <c r="A48" s="14"/>
      <c r="B48" s="56" t="s">
        <v>120</v>
      </c>
      <c r="C48" s="51"/>
      <c r="D48" s="9"/>
      <c r="E48" s="9"/>
      <c r="F48" s="9"/>
      <c r="G48" s="9"/>
      <c r="H48" s="9"/>
      <c r="I48" s="59"/>
      <c r="J48" s="28"/>
      <c r="K48" s="31"/>
    </row>
    <row r="49" spans="1:11" ht="15.75" x14ac:dyDescent="0.25">
      <c r="A49" s="14"/>
      <c r="B49" s="56" t="s">
        <v>119</v>
      </c>
      <c r="C49" s="51"/>
      <c r="D49" s="9"/>
      <c r="E49" s="9"/>
      <c r="F49" s="9"/>
      <c r="G49" s="9"/>
      <c r="H49" s="9"/>
      <c r="I49" s="59"/>
      <c r="J49" s="28"/>
      <c r="K49" s="31"/>
    </row>
    <row r="50" spans="1:11" ht="15.75" x14ac:dyDescent="0.25">
      <c r="A50" s="14"/>
      <c r="B50" s="56" t="s">
        <v>118</v>
      </c>
      <c r="C50" s="51"/>
      <c r="D50" s="9"/>
      <c r="E50" s="9"/>
      <c r="F50" s="9"/>
      <c r="G50" s="9"/>
      <c r="H50" s="9"/>
      <c r="J50" s="28"/>
      <c r="K50" s="31"/>
    </row>
    <row r="51" spans="1:11" ht="15.75" x14ac:dyDescent="0.25">
      <c r="A51" s="14"/>
      <c r="B51" s="60" t="s">
        <v>117</v>
      </c>
      <c r="C51" s="61"/>
      <c r="D51" s="9"/>
      <c r="E51" s="9"/>
      <c r="F51" s="9"/>
      <c r="G51" s="9"/>
      <c r="H51" s="9"/>
      <c r="J51" s="28"/>
      <c r="K51" s="31"/>
    </row>
    <row r="52" spans="1:11" ht="15.75" x14ac:dyDescent="0.25">
      <c r="A52" s="14"/>
      <c r="B52" s="11"/>
      <c r="C52" s="62"/>
      <c r="D52" s="9"/>
      <c r="E52" s="9"/>
      <c r="F52" s="9"/>
      <c r="G52" s="9"/>
      <c r="H52" s="9"/>
      <c r="J52" s="28"/>
      <c r="K52" s="31"/>
    </row>
    <row r="53" spans="1:11" ht="15.75" x14ac:dyDescent="0.25">
      <c r="A53" s="14"/>
      <c r="B53" s="84"/>
      <c r="C53" s="85"/>
      <c r="D53" s="85"/>
      <c r="E53" s="85"/>
      <c r="F53" s="85"/>
      <c r="G53" s="9"/>
      <c r="H53" s="9"/>
      <c r="J53" s="26"/>
      <c r="K53" s="31"/>
    </row>
    <row r="54" spans="1:11" ht="15.75" x14ac:dyDescent="0.25">
      <c r="A54" s="14"/>
      <c r="B54" s="86"/>
      <c r="C54" s="87"/>
      <c r="D54" s="87"/>
      <c r="E54" s="88"/>
      <c r="F54" s="87"/>
      <c r="G54" s="9"/>
      <c r="H54" s="9"/>
      <c r="J54" s="26"/>
      <c r="K54" s="31"/>
    </row>
  </sheetData>
  <mergeCells count="4">
    <mergeCell ref="A10:G10"/>
    <mergeCell ref="C23:G23"/>
    <mergeCell ref="A25:G25"/>
    <mergeCell ref="D35:H35"/>
  </mergeCells>
  <pageMargins left="0.70866141732283472" right="0.70866141732283472" top="0.74803149606299213" bottom="0.74803149606299213" header="0.31496062992125984" footer="0.31496062992125984"/>
  <pageSetup paperSize="8" scale="81" orientation="landscape" cellComments="asDisplayed"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
  <sheetViews>
    <sheetView workbookViewId="0">
      <selection activeCell="G26" sqref="G26"/>
    </sheetView>
  </sheetViews>
  <sheetFormatPr defaultColWidth="8.85546875" defaultRowHeight="12.75" x14ac:dyDescent="0.2"/>
  <cols>
    <col min="1" max="1" width="15.42578125" style="63" customWidth="1"/>
    <col min="2" max="2" width="0.85546875" style="73" customWidth="1"/>
    <col min="3" max="3" width="16.5703125" style="63" customWidth="1"/>
    <col min="4" max="4" width="0.85546875" style="73" customWidth="1"/>
    <col min="5" max="5" width="17.28515625" style="63" customWidth="1"/>
    <col min="6" max="6" width="0.85546875" style="73" customWidth="1"/>
    <col min="7" max="7" width="44.42578125" style="72" customWidth="1"/>
    <col min="8" max="8" width="0.85546875" style="73" customWidth="1"/>
    <col min="9" max="9" width="16.7109375" style="63" customWidth="1"/>
    <col min="10" max="16384" width="8.85546875" style="63"/>
  </cols>
  <sheetData>
    <row r="1" spans="1:9" s="78" customFormat="1" ht="25.5" x14ac:dyDescent="0.2">
      <c r="A1" s="79" t="s">
        <v>8</v>
      </c>
      <c r="B1" s="80"/>
      <c r="C1" s="79" t="s">
        <v>13</v>
      </c>
      <c r="D1" s="80"/>
      <c r="E1" s="79" t="s">
        <v>18</v>
      </c>
      <c r="F1" s="80"/>
      <c r="G1" s="81" t="s">
        <v>24</v>
      </c>
      <c r="H1" s="80"/>
      <c r="I1" s="79" t="s">
        <v>29</v>
      </c>
    </row>
    <row r="2" spans="1:9" x14ac:dyDescent="0.2">
      <c r="A2" s="75" t="s">
        <v>195</v>
      </c>
      <c r="B2" s="76"/>
      <c r="C2" s="71" t="s">
        <v>30</v>
      </c>
      <c r="D2" s="77"/>
      <c r="E2" s="71" t="s">
        <v>210</v>
      </c>
      <c r="F2" s="77"/>
      <c r="G2" s="72" t="s">
        <v>146</v>
      </c>
      <c r="H2" s="77"/>
      <c r="I2" s="71" t="s">
        <v>194</v>
      </c>
    </row>
    <row r="3" spans="1:9" x14ac:dyDescent="0.2">
      <c r="A3" s="75" t="s">
        <v>193</v>
      </c>
      <c r="B3" s="76"/>
      <c r="C3" s="71" t="s">
        <v>31</v>
      </c>
      <c r="D3" s="77"/>
      <c r="E3" s="71" t="s">
        <v>192</v>
      </c>
      <c r="F3" s="77"/>
      <c r="G3" s="72" t="s">
        <v>147</v>
      </c>
      <c r="H3" s="77"/>
      <c r="I3" s="71" t="s">
        <v>41</v>
      </c>
    </row>
    <row r="4" spans="1:9" x14ac:dyDescent="0.2">
      <c r="A4" s="75" t="s">
        <v>191</v>
      </c>
      <c r="B4" s="76"/>
      <c r="C4" s="71" t="s">
        <v>238</v>
      </c>
      <c r="D4" s="77"/>
      <c r="E4" s="75" t="s">
        <v>190</v>
      </c>
      <c r="F4" s="74"/>
      <c r="G4" s="72" t="s">
        <v>148</v>
      </c>
      <c r="H4" s="77"/>
      <c r="I4" s="71" t="s">
        <v>189</v>
      </c>
    </row>
    <row r="5" spans="1:9" x14ac:dyDescent="0.2">
      <c r="A5" s="75" t="s">
        <v>164</v>
      </c>
      <c r="B5" s="76"/>
      <c r="C5" s="71" t="s">
        <v>37</v>
      </c>
      <c r="D5" s="77"/>
      <c r="E5" s="75" t="s">
        <v>188</v>
      </c>
      <c r="F5" s="74"/>
      <c r="G5" s="72" t="s">
        <v>153</v>
      </c>
      <c r="H5" s="77"/>
      <c r="I5" s="71" t="s">
        <v>42</v>
      </c>
    </row>
    <row r="6" spans="1:9" ht="38.25" x14ac:dyDescent="0.2">
      <c r="A6" s="75" t="s">
        <v>36</v>
      </c>
      <c r="B6" s="76"/>
      <c r="C6" s="71" t="s">
        <v>160</v>
      </c>
      <c r="D6" s="77"/>
      <c r="E6" s="75" t="s">
        <v>186</v>
      </c>
      <c r="F6" s="74"/>
      <c r="G6" s="72" t="s">
        <v>145</v>
      </c>
      <c r="H6" s="77"/>
      <c r="I6" s="71" t="s">
        <v>185</v>
      </c>
    </row>
    <row r="7" spans="1:9" ht="25.5" x14ac:dyDescent="0.2">
      <c r="A7" s="75" t="s">
        <v>169</v>
      </c>
      <c r="B7" s="76"/>
      <c r="C7" s="71"/>
      <c r="D7" s="77"/>
      <c r="E7" s="75" t="s">
        <v>32</v>
      </c>
      <c r="F7" s="74"/>
      <c r="G7" s="72" t="s">
        <v>152</v>
      </c>
      <c r="H7" s="77"/>
      <c r="I7" s="71" t="s">
        <v>183</v>
      </c>
    </row>
    <row r="8" spans="1:9" x14ac:dyDescent="0.2">
      <c r="A8" s="63" t="s">
        <v>161</v>
      </c>
      <c r="B8" s="76"/>
      <c r="C8" s="71"/>
      <c r="D8" s="77"/>
      <c r="E8" s="75" t="s">
        <v>181</v>
      </c>
      <c r="F8" s="74"/>
      <c r="G8" s="72" t="s">
        <v>150</v>
      </c>
      <c r="H8" s="77"/>
      <c r="I8" s="71" t="s">
        <v>180</v>
      </c>
    </row>
    <row r="9" spans="1:9" ht="25.5" x14ac:dyDescent="0.2">
      <c r="A9" s="75" t="s">
        <v>187</v>
      </c>
      <c r="B9" s="76"/>
      <c r="C9" s="71"/>
      <c r="D9" s="77"/>
      <c r="E9" s="75" t="s">
        <v>211</v>
      </c>
      <c r="F9" s="74"/>
      <c r="G9" s="72" t="s">
        <v>149</v>
      </c>
      <c r="I9" s="71" t="s">
        <v>177</v>
      </c>
    </row>
    <row r="10" spans="1:9" x14ac:dyDescent="0.2">
      <c r="A10" s="63" t="s">
        <v>162</v>
      </c>
      <c r="B10" s="76"/>
      <c r="E10" s="75" t="s">
        <v>39</v>
      </c>
      <c r="F10" s="74"/>
      <c r="G10" s="72" t="s">
        <v>157</v>
      </c>
      <c r="I10" s="71" t="s">
        <v>174</v>
      </c>
    </row>
    <row r="11" spans="1:9" ht="25.5" x14ac:dyDescent="0.2">
      <c r="A11" s="75" t="s">
        <v>184</v>
      </c>
      <c r="B11" s="76"/>
      <c r="E11" s="75" t="s">
        <v>178</v>
      </c>
      <c r="F11" s="74"/>
      <c r="G11" s="72" t="s">
        <v>151</v>
      </c>
      <c r="I11" s="71" t="s">
        <v>172</v>
      </c>
    </row>
    <row r="12" spans="1:9" ht="25.5" x14ac:dyDescent="0.2">
      <c r="A12" s="75" t="s">
        <v>166</v>
      </c>
      <c r="B12" s="76"/>
      <c r="E12" s="75" t="s">
        <v>175</v>
      </c>
      <c r="F12" s="74"/>
      <c r="G12" s="72" t="s">
        <v>156</v>
      </c>
      <c r="I12" s="63" t="s">
        <v>160</v>
      </c>
    </row>
    <row r="13" spans="1:9" ht="25.5" x14ac:dyDescent="0.2">
      <c r="A13" s="75" t="s">
        <v>182</v>
      </c>
      <c r="B13" s="76"/>
      <c r="E13" s="75" t="s">
        <v>33</v>
      </c>
      <c r="F13" s="74"/>
      <c r="G13" s="72" t="s">
        <v>158</v>
      </c>
    </row>
    <row r="14" spans="1:9" ht="25.5" x14ac:dyDescent="0.2">
      <c r="A14" s="75" t="s">
        <v>179</v>
      </c>
      <c r="B14" s="74"/>
      <c r="E14" s="75" t="s">
        <v>170</v>
      </c>
      <c r="F14" s="74"/>
      <c r="G14" s="72" t="s">
        <v>155</v>
      </c>
    </row>
    <row r="15" spans="1:9" x14ac:dyDescent="0.2">
      <c r="A15" s="75" t="s">
        <v>176</v>
      </c>
      <c r="B15" s="74"/>
      <c r="E15" s="75" t="s">
        <v>168</v>
      </c>
      <c r="F15" s="74"/>
      <c r="G15" s="72" t="s">
        <v>154</v>
      </c>
    </row>
    <row r="16" spans="1:9" ht="25.5" x14ac:dyDescent="0.2">
      <c r="A16" s="75" t="s">
        <v>173</v>
      </c>
      <c r="E16" s="75" t="s">
        <v>165</v>
      </c>
      <c r="G16" s="72" t="s">
        <v>35</v>
      </c>
    </row>
    <row r="17" spans="1:7" x14ac:dyDescent="0.2">
      <c r="A17" s="75" t="s">
        <v>171</v>
      </c>
      <c r="E17" s="75" t="s">
        <v>163</v>
      </c>
      <c r="G17" s="72" t="s">
        <v>160</v>
      </c>
    </row>
    <row r="18" spans="1:7" x14ac:dyDescent="0.2">
      <c r="A18" s="75" t="s">
        <v>167</v>
      </c>
      <c r="E18" s="63" t="s">
        <v>160</v>
      </c>
    </row>
    <row r="19" spans="1:7" x14ac:dyDescent="0.2">
      <c r="A19" s="63" t="s">
        <v>160</v>
      </c>
      <c r="E19" s="63" t="s">
        <v>35</v>
      </c>
    </row>
  </sheetData>
  <sortState ref="G2:G19">
    <sortCondition ref="G2"/>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Item_x0020_Status xmlns="http://schemas.microsoft.com/sharepoint/v3">Document</Item_x0020_Statu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p:Policy xmlns:p="office.server.policy" id="10EBBAA1-D49D-4450-9A98-206D72A9F9A9" local="false">
  <p:Name>xCouncil Policy</p:Name>
  <p:Description>Cross council expiration policy</p:Description>
  <p:Statement>Cross council records will be expired based upon a time set for the content type</p:Statement>
  <p:PolicyItems>
    <p:PolicyItem featureId="Microsoft.Office.RecordsManagement.PolicyFeatures.Expiration">
      <p:Name>Expiration</p:Name>
      <p:Description>Automatic scheduling of content for processing, and expiry of content that has reached its due date.</p:Description>
      <p:CustomData>
        <data>
          <formula id="CustomExpiration.CustomExpirationFormula"/>
          <action type="workflow" id="04eb489c-4f71-414b-815d-c526cd42196f"/>
        </data>
      </p:CustomData>
    </p:PolicyItem>
  </p:PolicyItems>
</p:Policy>
</file>

<file path=customXml/item4.xml><?xml version="1.0" encoding="utf-8"?>
<?mso-contentType ?>
<spe:Receivers xmlns:spe="http://schemas.microsoft.com/sharepoint/events">
  <Receiver>
    <Name>Microsoft.Office.RecordsManagement.PolicyFeatures.ExpirationEventReceiver</Name>
    <Type>10001</Type>
    <SequenceNumber>101</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10002</Type>
    <SequenceNumber>102</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10004</Type>
    <SequenceNumber>103</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10006</Type>
    <SequenceNumber>104</SequenceNumber>
    <Assembly>Microsoft.Office.Policy, Version=12.0.0.0, Culture=neutral, PublicKeyToken=71e9bce111e9429c</Assembly>
    <Class>Microsoft.Office.RecordsManagement.Internal.UpdateExpireDate</Class>
    <Data/>
    <Filter/>
  </Receiver>
</spe:Receivers>
</file>

<file path=customXml/item5.xml><?xml version="1.0" encoding="utf-8"?>
<ct:contentTypeSchema xmlns:ct="http://schemas.microsoft.com/office/2006/metadata/contentType" xmlns:ma="http://schemas.microsoft.com/office/2006/metadata/properties/metaAttributes" ct:_="" ma:_="" ma:contentTypeName="RCUK Strategy Unit" ma:contentTypeID="0x010100DD3673D5398E024C85E79D13491073B10036F3A9378FB06042B815E5FFC651A5B100FAB2663EBFADDD4D8E6EBF932D999A4F" ma:contentTypeVersion="55" ma:contentTypeDescription="" ma:contentTypeScope="" ma:versionID="4243210bd3131a1a6518412759a4d8b0">
  <xsd:schema xmlns:xsd="http://www.w3.org/2001/XMLSchema" xmlns:xs="http://www.w3.org/2001/XMLSchema" xmlns:p="http://schemas.microsoft.com/office/2006/metadata/properties" xmlns:ns1="http://schemas.microsoft.com/sharepoint/v3" xmlns:ns2="5f67090a-b690-4b3f-9190-538c6490533a" targetNamespace="http://schemas.microsoft.com/office/2006/metadata/properties" ma:root="true" ma:fieldsID="ebd1ed7adedc801f087b2dd9c84a6311" ns1:_="" ns2:_="">
    <xsd:import namespace="http://schemas.microsoft.com/sharepoint/v3"/>
    <xsd:import namespace="5f67090a-b690-4b3f-9190-538c6490533a"/>
    <xsd:element name="properties">
      <xsd:complexType>
        <xsd:sequence>
          <xsd:element name="documentManagement">
            <xsd:complexType>
              <xsd:all>
                <xsd:element ref="ns1:Item_x0020_Status"/>
                <xsd:element ref="ns2:_dlc_Exempt" minOccurs="0"/>
                <xsd:element ref="ns2:_dlc_ExpireDateSaved" minOccurs="0"/>
                <xsd:element ref="ns2:_dlc_Expire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tem_x0020_Status" ma:index="8" ma:displayName="Item Status" ma:default="Document" ma:format="Dropdown" ma:internalName="Item_x0020_Status" ma:readOnly="false">
      <xsd:simpleType>
        <xsd:restriction base="dms:Choice">
          <xsd:enumeration value="Document"/>
          <xsd:enumeration value="Record"/>
        </xsd:restriction>
      </xsd:simpleType>
    </xsd:element>
  </xsd:schema>
  <xsd:schema xmlns:xsd="http://www.w3.org/2001/XMLSchema" xmlns:xs="http://www.w3.org/2001/XMLSchema" xmlns:dms="http://schemas.microsoft.com/office/2006/documentManagement/types" xmlns:pc="http://schemas.microsoft.com/office/infopath/2007/PartnerControls" targetNamespace="5f67090a-b690-4b3f-9190-538c6490533a" elementFormDefault="qualified">
    <xsd:import namespace="http://schemas.microsoft.com/office/2006/documentManagement/types"/>
    <xsd:import namespace="http://schemas.microsoft.com/office/infopath/2007/PartnerControls"/>
    <xsd:element name="_dlc_Exempt" ma:index="9" nillable="true" ma:displayName="Exempt from Policy" ma:hidden="true" ma:internalName="_dlc_Exempt" ma:readOnly="true">
      <xsd:simpleType>
        <xsd:restriction base="dms:Unknown"/>
      </xsd:simpleType>
    </xsd:element>
    <xsd:element name="_dlc_ExpireDateSaved" ma:index="10" nillable="true" ma:displayName="Original Expiration Date" ma:hidden="true" ma:internalName="_dlc_ExpireDateSaved" ma:readOnly="true">
      <xsd:simpleType>
        <xsd:restriction base="dms:DateTime"/>
      </xsd:simpleType>
    </xsd:element>
    <xsd:element name="_dlc_ExpireDate" ma:index="11" nillable="true" ma:displayName="Expiration Date" ma:hidden="true" ma:internalName="_dlc_ExpireDat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D6DCC0-04EB-45CF-9CCF-4734B554EE64}">
  <ds:schemaRefs>
    <ds:schemaRef ds:uri="http://schemas.microsoft.com/sharepoint/v3"/>
    <ds:schemaRef ds:uri="http://purl.org/dc/terms/"/>
    <ds:schemaRef ds:uri="http://schemas.openxmlformats.org/package/2006/metadata/core-properties"/>
    <ds:schemaRef ds:uri="http://schemas.microsoft.com/office/2006/documentManagement/types"/>
    <ds:schemaRef ds:uri="http://purl.org/dc/dcmitype/"/>
    <ds:schemaRef ds:uri="5f67090a-b690-4b3f-9190-538c6490533a"/>
    <ds:schemaRef ds:uri="http://purl.org/dc/elements/1.1/"/>
    <ds:schemaRef ds:uri="http://schemas.microsoft.com/office/2006/metadata/propertie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0C9C04D2-825E-41E5-B57E-773435E3A024}">
  <ds:schemaRefs>
    <ds:schemaRef ds:uri="http://schemas.microsoft.com/sharepoint/v3/contenttype/forms"/>
  </ds:schemaRefs>
</ds:datastoreItem>
</file>

<file path=customXml/itemProps3.xml><?xml version="1.0" encoding="utf-8"?>
<ds:datastoreItem xmlns:ds="http://schemas.openxmlformats.org/officeDocument/2006/customXml" ds:itemID="{EDE4FF50-7B43-444E-8A46-51C08764281A}">
  <ds:schemaRefs>
    <ds:schemaRef ds:uri="office.server.policy"/>
  </ds:schemaRefs>
</ds:datastoreItem>
</file>

<file path=customXml/itemProps4.xml><?xml version="1.0" encoding="utf-8"?>
<ds:datastoreItem xmlns:ds="http://schemas.openxmlformats.org/officeDocument/2006/customXml" ds:itemID="{C9588E0C-5682-47B2-8D07-D74CBFA032BA}">
  <ds:schemaRefs>
    <ds:schemaRef ds:uri="http://schemas.microsoft.com/sharepoint/events"/>
  </ds:schemaRefs>
</ds:datastoreItem>
</file>

<file path=customXml/itemProps5.xml><?xml version="1.0" encoding="utf-8"?>
<ds:datastoreItem xmlns:ds="http://schemas.openxmlformats.org/officeDocument/2006/customXml" ds:itemID="{7FF2AC28-E223-4F20-A8B3-4EF0DC30D6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f67090a-b690-4b3f-9190-538c649053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introduction</vt:lpstr>
      <vt:lpstr>definitions</vt:lpstr>
      <vt:lpstr>Jisc APC template v4</vt:lpstr>
      <vt:lpstr>Discounts, memberships &amp; pre-pa</vt:lpstr>
      <vt:lpstr>RCUK compliance summary</vt:lpstr>
      <vt:lpstr>Constrained values</vt:lpstr>
      <vt:lpstr>'Jisc APC template v4'!Print_Area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Katie Shamash</dc:creator>
  <cp:lastModifiedBy>Fenerty V.J.</cp:lastModifiedBy>
  <cp:lastPrinted>2017-03-28T08:44:25Z</cp:lastPrinted>
  <dcterms:created xsi:type="dcterms:W3CDTF">2016-08-09T14:04:46Z</dcterms:created>
  <dcterms:modified xsi:type="dcterms:W3CDTF">2018-05-31T12:29:27Z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0x010100DD3673D5398E024C85E79D13491073B10036F3A9378FB06042B815E5FFC651A5B100FAB2663EBFADDD4D8E6EBF932D999A4F</vt:lpwstr>
  </property>
  <property fmtid="{D5CDD505-2E9C-101B-9397-08002B2CF9AE}" pid="3" name="IsMyDocuments">
    <vt:bool>true</vt:bool>
  </property>
</Properties>
</file>