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mydocuments\HWCVD 10 Conference\Paper for Thin Solid Films\"/>
    </mc:Choice>
  </mc:AlternateContent>
  <bookViews>
    <workbookView xWindow="0" yWindow="0" windowWidth="20490" windowHeight="8340" activeTab="2"/>
  </bookViews>
  <sheets>
    <sheet name="Chart1" sheetId="4" r:id="rId1"/>
    <sheet name="Sheet2" sheetId="3" r:id="rId2"/>
    <sheet name="At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3" l="1"/>
  <c r="L38" i="3"/>
  <c r="G51" i="5"/>
  <c r="J50" i="5" s="1"/>
  <c r="G41" i="5"/>
  <c r="J41" i="5" s="1"/>
  <c r="G42" i="5"/>
  <c r="J42" i="5" s="1"/>
  <c r="G43" i="5"/>
  <c r="J43" i="5" s="1"/>
  <c r="G44" i="5"/>
  <c r="J44" i="5" s="1"/>
  <c r="G45" i="5"/>
  <c r="J45" i="5" s="1"/>
  <c r="G46" i="5"/>
  <c r="J46" i="5" s="1"/>
  <c r="G47" i="5"/>
  <c r="J47" i="5" s="1"/>
  <c r="G48" i="5"/>
  <c r="J48" i="5" s="1"/>
  <c r="G49" i="5"/>
  <c r="G50" i="5"/>
  <c r="J49" i="5" s="1"/>
  <c r="G40" i="5"/>
  <c r="J40" i="5" s="1"/>
  <c r="D41" i="5"/>
  <c r="D42" i="5"/>
  <c r="D43" i="5"/>
  <c r="D44" i="5"/>
  <c r="D45" i="5"/>
  <c r="D46" i="5"/>
  <c r="D47" i="5"/>
  <c r="D48" i="5"/>
  <c r="D49" i="5"/>
  <c r="D51" i="5"/>
  <c r="D40" i="5"/>
  <c r="F14" i="5"/>
  <c r="E14" i="5"/>
  <c r="D14" i="5"/>
  <c r="C14" i="5"/>
  <c r="B14" i="5"/>
  <c r="J39" i="3"/>
  <c r="J40" i="3"/>
  <c r="J41" i="3"/>
  <c r="J42" i="3"/>
  <c r="J43" i="3"/>
  <c r="J44" i="3"/>
  <c r="J45" i="3"/>
  <c r="J37" i="3"/>
  <c r="L39" i="3"/>
  <c r="L40" i="3"/>
  <c r="L41" i="3"/>
  <c r="L42" i="3"/>
  <c r="L43" i="3"/>
  <c r="L44" i="3"/>
  <c r="L45" i="3"/>
  <c r="O39" i="3" l="1"/>
  <c r="P39" i="3" s="1"/>
  <c r="O43" i="3"/>
  <c r="P43" i="3" s="1"/>
  <c r="L37" i="3"/>
  <c r="O40" i="3"/>
  <c r="O41" i="3"/>
  <c r="P41" i="3" s="1"/>
  <c r="O37" i="3" l="1"/>
  <c r="P37" i="3" s="1"/>
  <c r="L46" i="3"/>
  <c r="N37" i="3"/>
  <c r="N39" i="3"/>
  <c r="N41" i="3"/>
  <c r="O42" i="3"/>
  <c r="P42" i="3" s="1"/>
  <c r="O38" i="3"/>
  <c r="P38" i="3" s="1"/>
  <c r="P40" i="3"/>
  <c r="N43" i="3"/>
  <c r="N38" i="3"/>
  <c r="N40" i="3"/>
  <c r="N42" i="3"/>
  <c r="N44" i="3"/>
  <c r="O44" i="3"/>
  <c r="P44" i="3" s="1"/>
  <c r="F14" i="3"/>
  <c r="E14" i="3"/>
  <c r="D14" i="3"/>
  <c r="C14" i="3"/>
  <c r="B14" i="3"/>
  <c r="N45" i="3" l="1"/>
  <c r="P45" i="3"/>
</calcChain>
</file>

<file path=xl/sharedStrings.xml><?xml version="1.0" encoding="utf-8"?>
<sst xmlns="http://schemas.openxmlformats.org/spreadsheetml/2006/main" count="22" uniqueCount="15">
  <si>
    <t>SLOPE</t>
  </si>
  <si>
    <t>W-250nm</t>
  </si>
  <si>
    <t>W-350nm</t>
  </si>
  <si>
    <t>W-550nm</t>
  </si>
  <si>
    <t>W-650nm</t>
  </si>
  <si>
    <t>W-850nm</t>
  </si>
  <si>
    <t>Length(mm)</t>
  </si>
  <si>
    <t>IL</t>
  </si>
  <si>
    <t>y = -0.6286x - 28.99</t>
  </si>
  <si>
    <t>R² = 0.7979</t>
  </si>
  <si>
    <t>slope</t>
  </si>
  <si>
    <t>Std</t>
  </si>
  <si>
    <t>Distance</t>
  </si>
  <si>
    <t xml:space="preserve"> </t>
  </si>
  <si>
    <t>250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</si>
</sst>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59595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/>
    <xf numFmtId="0" fontId="4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W-650nm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Sheet2!$A$2:$A$13</c:f>
              <c:numCache>
                <c:formatCode>General</c:formatCode>
                <c:ptCount val="12"/>
                <c:pt idx="0">
                  <c:v>0.6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8.5</c:v>
                </c:pt>
                <c:pt idx="11">
                  <c:v>10</c:v>
                </c:pt>
              </c:numCache>
            </c:numRef>
          </c:xVal>
          <c:yVal>
            <c:numRef>
              <c:f>Sheet2!$E$2:$E$13</c:f>
              <c:numCache>
                <c:formatCode>General</c:formatCode>
                <c:ptCount val="12"/>
                <c:pt idx="0">
                  <c:v>-32.75724130399211</c:v>
                </c:pt>
                <c:pt idx="1">
                  <c:v>-38.860566476931631</c:v>
                </c:pt>
                <c:pt idx="2">
                  <c:v>-38.860566476931631</c:v>
                </c:pt>
                <c:pt idx="3">
                  <c:v>-40.132282657337548</c:v>
                </c:pt>
                <c:pt idx="4">
                  <c:v>-33.098039199714862</c:v>
                </c:pt>
                <c:pt idx="5">
                  <c:v>-34.559319556497243</c:v>
                </c:pt>
                <c:pt idx="6">
                  <c:v>-32.75724130399211</c:v>
                </c:pt>
                <c:pt idx="7">
                  <c:v>-33.098039199714862</c:v>
                </c:pt>
                <c:pt idx="8">
                  <c:v>-38.538719643217618</c:v>
                </c:pt>
                <c:pt idx="9">
                  <c:v>-57.95880017344075</c:v>
                </c:pt>
                <c:pt idx="10">
                  <c:v>-40</c:v>
                </c:pt>
                <c:pt idx="11">
                  <c:v>-36.382721639824076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Sheet2!$A$2:$A$13</c:f>
              <c:numCache>
                <c:formatCode>General</c:formatCode>
                <c:ptCount val="12"/>
                <c:pt idx="0">
                  <c:v>0.6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8.5</c:v>
                </c:pt>
                <c:pt idx="11">
                  <c:v>10</c:v>
                </c:pt>
              </c:numCache>
            </c:numRef>
          </c:xVal>
          <c:yVal>
            <c:numRef>
              <c:f>Sheet2!$J$2:$J$13</c:f>
              <c:numCache>
                <c:formatCode>General</c:formatCode>
                <c:ptCount val="1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629712"/>
        <c:axId val="548622640"/>
      </c:scatterChart>
      <c:valAx>
        <c:axId val="54862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22640"/>
        <c:crosses val="autoZero"/>
        <c:crossBetween val="midCat"/>
      </c:valAx>
      <c:valAx>
        <c:axId val="54862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2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W-250nm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89244337074777E-2"/>
          <c:y val="0.21113992721170077"/>
          <c:w val="0.89063262771176133"/>
          <c:h val="0.7616356877323420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848781877661713E-3"/>
                  <c:y val="-0.192089297388012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At!$D$40:$D$49</c:f>
              <c:numCache>
                <c:formatCode>General</c:formatCode>
                <c:ptCount val="10"/>
                <c:pt idx="0">
                  <c:v>0.06</c:v>
                </c:pt>
                <c:pt idx="1">
                  <c:v>0.11000000000000001</c:v>
                </c:pt>
                <c:pt idx="2">
                  <c:v>0.13</c:v>
                </c:pt>
                <c:pt idx="3">
                  <c:v>0.19</c:v>
                </c:pt>
                <c:pt idx="4">
                  <c:v>0.25</c:v>
                </c:pt>
                <c:pt idx="5">
                  <c:v>0.3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0.85</c:v>
                </c:pt>
              </c:numCache>
            </c:numRef>
          </c:xVal>
          <c:yVal>
            <c:numRef>
              <c:f>At!$E$40:$E$49</c:f>
              <c:numCache>
                <c:formatCode>General</c:formatCode>
                <c:ptCount val="10"/>
                <c:pt idx="0">
                  <c:v>-42.441251443275085</c:v>
                </c:pt>
                <c:pt idx="1">
                  <c:v>-42.986047309860794</c:v>
                </c:pt>
                <c:pt idx="2">
                  <c:v>-42.198267563574056</c:v>
                </c:pt>
                <c:pt idx="3">
                  <c:v>-33.615107430453627</c:v>
                </c:pt>
                <c:pt idx="4">
                  <c:v>-35.702477199975917</c:v>
                </c:pt>
                <c:pt idx="5">
                  <c:v>-40</c:v>
                </c:pt>
                <c:pt idx="6">
                  <c:v>-42.006594505464179</c:v>
                </c:pt>
                <c:pt idx="7">
                  <c:v>-43.979400086720375</c:v>
                </c:pt>
                <c:pt idx="8">
                  <c:v>-47.399286120149249</c:v>
                </c:pt>
                <c:pt idx="9">
                  <c:v>-51.307682802690238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506304"/>
        <c:axId val="612511200"/>
      </c:scatterChart>
      <c:valAx>
        <c:axId val="61250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11200"/>
        <c:crosses val="autoZero"/>
        <c:crossBetween val="midCat"/>
      </c:valAx>
      <c:valAx>
        <c:axId val="61251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06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W-550nm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At!$A$2:$A$13</c:f>
              <c:numCache>
                <c:formatCode>General</c:formatCode>
                <c:ptCount val="12"/>
                <c:pt idx="0">
                  <c:v>0.6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8.5</c:v>
                </c:pt>
                <c:pt idx="11">
                  <c:v>10</c:v>
                </c:pt>
              </c:numCache>
            </c:numRef>
          </c:xVal>
          <c:yVal>
            <c:numRef>
              <c:f>At!$D$2:$D$13</c:f>
              <c:numCache>
                <c:formatCode>General</c:formatCode>
                <c:ptCount val="12"/>
                <c:pt idx="0">
                  <c:v>-28.761483590329142</c:v>
                </c:pt>
                <c:pt idx="1">
                  <c:v>-31.870866433571443</c:v>
                </c:pt>
                <c:pt idx="2">
                  <c:v>-30</c:v>
                </c:pt>
                <c:pt idx="3">
                  <c:v>-29.288547095489172</c:v>
                </c:pt>
                <c:pt idx="4">
                  <c:v>-30.757207139381183</c:v>
                </c:pt>
                <c:pt idx="5">
                  <c:v>-52.218487496163561</c:v>
                </c:pt>
                <c:pt idx="6">
                  <c:v>-60</c:v>
                </c:pt>
                <c:pt idx="7">
                  <c:v>-30.788339493622612</c:v>
                </c:pt>
                <c:pt idx="8">
                  <c:v>-32.07608310501746</c:v>
                </c:pt>
                <c:pt idx="9">
                  <c:v>-56.989700043360187</c:v>
                </c:pt>
                <c:pt idx="10">
                  <c:v>-34.202164033831899</c:v>
                </c:pt>
                <c:pt idx="11">
                  <c:v>-36.363880201078558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509568"/>
        <c:axId val="347041792"/>
      </c:scatterChart>
      <c:valAx>
        <c:axId val="61250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041792"/>
        <c:crosses val="autoZero"/>
        <c:crossBetween val="midCat"/>
      </c:valAx>
      <c:valAx>
        <c:axId val="34704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09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W-650nm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7.8230033745781774E-2"/>
                  <c:y val="-0.240849383622965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At!$J$40:$J$50</c:f>
              <c:numCache>
                <c:formatCode>General</c:formatCode>
                <c:ptCount val="11"/>
                <c:pt idx="0">
                  <c:v>0.06</c:v>
                </c:pt>
                <c:pt idx="1">
                  <c:v>0.11000000000000001</c:v>
                </c:pt>
                <c:pt idx="2">
                  <c:v>0.13</c:v>
                </c:pt>
                <c:pt idx="3">
                  <c:v>0.19</c:v>
                </c:pt>
                <c:pt idx="4">
                  <c:v>0.25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0.85</c:v>
                </c:pt>
                <c:pt idx="10">
                  <c:v>1</c:v>
                </c:pt>
              </c:numCache>
            </c:numRef>
          </c:xVal>
          <c:yVal>
            <c:numRef>
              <c:f>At!$K$40:$K$50</c:f>
              <c:numCache>
                <c:formatCode>General</c:formatCode>
                <c:ptCount val="11"/>
                <c:pt idx="0">
                  <c:v>-32.75724130399211</c:v>
                </c:pt>
                <c:pt idx="1">
                  <c:v>-38.860566476931631</c:v>
                </c:pt>
                <c:pt idx="2">
                  <c:v>-38.860566476931631</c:v>
                </c:pt>
                <c:pt idx="3">
                  <c:v>-40.132282657337548</c:v>
                </c:pt>
                <c:pt idx="4">
                  <c:v>-33.098039199714862</c:v>
                </c:pt>
                <c:pt idx="5">
                  <c:v>-34.559319556497243</c:v>
                </c:pt>
                <c:pt idx="6">
                  <c:v>-32.75724130399211</c:v>
                </c:pt>
                <c:pt idx="7">
                  <c:v>-33.098039199714862</c:v>
                </c:pt>
                <c:pt idx="8">
                  <c:v>-38.538719643217618</c:v>
                </c:pt>
                <c:pt idx="9">
                  <c:v>-40</c:v>
                </c:pt>
                <c:pt idx="10">
                  <c:v>-36.382721639824076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770960"/>
        <c:axId val="346772592"/>
      </c:scatterChart>
      <c:valAx>
        <c:axId val="34677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772592"/>
        <c:crosses val="autoZero"/>
        <c:crossBetween val="midCat"/>
      </c:valAx>
      <c:valAx>
        <c:axId val="34677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770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W-850nm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Sheet2!$A$2:$A$13</c:f>
              <c:numCache>
                <c:formatCode>General</c:formatCode>
                <c:ptCount val="12"/>
                <c:pt idx="0">
                  <c:v>0.6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8.5</c:v>
                </c:pt>
                <c:pt idx="11">
                  <c:v>10</c:v>
                </c:pt>
              </c:numCache>
            </c:numRef>
          </c:xVal>
          <c:yVal>
            <c:numRef>
              <c:f>Sheet2!$F$2:$F$13</c:f>
              <c:numCache>
                <c:formatCode>General</c:formatCode>
                <c:ptCount val="12"/>
                <c:pt idx="0">
                  <c:v>-27.304870557820834</c:v>
                </c:pt>
                <c:pt idx="1">
                  <c:v>-25.622494371796122</c:v>
                </c:pt>
                <c:pt idx="2">
                  <c:v>-33.979400086720375</c:v>
                </c:pt>
                <c:pt idx="3">
                  <c:v>-28.386319977650253</c:v>
                </c:pt>
                <c:pt idx="4">
                  <c:v>-30.457574905606752</c:v>
                </c:pt>
                <c:pt idx="5">
                  <c:v>-26.912222263352788</c:v>
                </c:pt>
                <c:pt idx="6">
                  <c:v>-28.548035938858185</c:v>
                </c:pt>
                <c:pt idx="7">
                  <c:v>-31.674910872937637</c:v>
                </c:pt>
                <c:pt idx="8">
                  <c:v>-33.467874862246568</c:v>
                </c:pt>
                <c:pt idx="9">
                  <c:v>-41.67491087293763</c:v>
                </c:pt>
                <c:pt idx="10">
                  <c:v>-54.814860601221127</c:v>
                </c:pt>
                <c:pt idx="11">
                  <c:v>-38.386319977650253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632976"/>
        <c:axId val="548626992"/>
      </c:scatterChart>
      <c:valAx>
        <c:axId val="54863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26992"/>
        <c:crosses val="autoZero"/>
        <c:crossBetween val="midCat"/>
      </c:valAx>
      <c:valAx>
        <c:axId val="54862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32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W-350nm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Sheet2!$A$2:$A$13</c:f>
              <c:numCache>
                <c:formatCode>General</c:formatCode>
                <c:ptCount val="12"/>
                <c:pt idx="0">
                  <c:v>0.6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8.5</c:v>
                </c:pt>
                <c:pt idx="11">
                  <c:v>10</c:v>
                </c:pt>
              </c:numCache>
            </c:numRef>
          </c:xVal>
          <c:yVal>
            <c:numRef>
              <c:f>Sheet2!$C$2:$C$13</c:f>
              <c:numCache>
                <c:formatCode>General</c:formatCode>
                <c:ptCount val="12"/>
                <c:pt idx="0">
                  <c:v>-29.208187539523752</c:v>
                </c:pt>
                <c:pt idx="1">
                  <c:v>-29.393021596463882</c:v>
                </c:pt>
                <c:pt idx="2">
                  <c:v>-29.507819773298184</c:v>
                </c:pt>
                <c:pt idx="3">
                  <c:v>-30.132282657337552</c:v>
                </c:pt>
                <c:pt idx="4">
                  <c:v>-33.391345219961309</c:v>
                </c:pt>
                <c:pt idx="5">
                  <c:v>-33.372421683184264</c:v>
                </c:pt>
                <c:pt idx="6">
                  <c:v>-34.202164033831899</c:v>
                </c:pt>
                <c:pt idx="7">
                  <c:v>-38.124792791635372</c:v>
                </c:pt>
                <c:pt idx="8">
                  <c:v>-43.010299956639813</c:v>
                </c:pt>
                <c:pt idx="9">
                  <c:v>-45.228787452803374</c:v>
                </c:pt>
                <c:pt idx="10">
                  <c:v>-48.860566476931631</c:v>
                </c:pt>
                <c:pt idx="11">
                  <c:v>-50.457574905606748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634608"/>
        <c:axId val="548622096"/>
      </c:scatterChart>
      <c:valAx>
        <c:axId val="54863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22096"/>
        <c:crosses val="autoZero"/>
        <c:crossBetween val="midCat"/>
      </c:valAx>
      <c:valAx>
        <c:axId val="54862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34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W-250nm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89244337074777E-2"/>
          <c:y val="0.21113992721170077"/>
          <c:w val="0.89063262771176133"/>
          <c:h val="0.7616356877323420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Sheet2!$A$2:$A$13</c:f>
              <c:numCache>
                <c:formatCode>General</c:formatCode>
                <c:ptCount val="12"/>
                <c:pt idx="0">
                  <c:v>0.6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8.5</c:v>
                </c:pt>
                <c:pt idx="11">
                  <c:v>10</c:v>
                </c:pt>
              </c:numCache>
            </c:numRef>
          </c:xVal>
          <c:yVal>
            <c:numRef>
              <c:f>Sheet2!$B$2:$B$13</c:f>
              <c:numCache>
                <c:formatCode>General</c:formatCode>
                <c:ptCount val="12"/>
                <c:pt idx="0">
                  <c:v>-42.441251443275085</c:v>
                </c:pt>
                <c:pt idx="1">
                  <c:v>-42.986047309860794</c:v>
                </c:pt>
                <c:pt idx="2">
                  <c:v>-42.198267563574056</c:v>
                </c:pt>
                <c:pt idx="3">
                  <c:v>-33.615107430453627</c:v>
                </c:pt>
                <c:pt idx="4">
                  <c:v>-35.702477199975917</c:v>
                </c:pt>
                <c:pt idx="5">
                  <c:v>-40</c:v>
                </c:pt>
                <c:pt idx="6">
                  <c:v>-50</c:v>
                </c:pt>
                <c:pt idx="7">
                  <c:v>-42.006594505464179</c:v>
                </c:pt>
                <c:pt idx="8">
                  <c:v>-43.979400086720375</c:v>
                </c:pt>
                <c:pt idx="9">
                  <c:v>-47.399286120149249</c:v>
                </c:pt>
                <c:pt idx="10">
                  <c:v>-51.307682802690238</c:v>
                </c:pt>
                <c:pt idx="11">
                  <c:v>-54.775557664936798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619920"/>
        <c:axId val="548627536"/>
      </c:scatterChart>
      <c:valAx>
        <c:axId val="54861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27536"/>
        <c:crosses val="autoZero"/>
        <c:crossBetween val="midCat"/>
      </c:valAx>
      <c:valAx>
        <c:axId val="54862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1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W-550nm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Sheet2!$A$2:$A$13</c:f>
              <c:numCache>
                <c:formatCode>General</c:formatCode>
                <c:ptCount val="12"/>
                <c:pt idx="0">
                  <c:v>0.6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8.5</c:v>
                </c:pt>
                <c:pt idx="11">
                  <c:v>10</c:v>
                </c:pt>
              </c:numCache>
            </c:numRef>
          </c:xVal>
          <c:yVal>
            <c:numRef>
              <c:f>Sheet2!$D$2:$D$13</c:f>
              <c:numCache>
                <c:formatCode>General</c:formatCode>
                <c:ptCount val="12"/>
                <c:pt idx="0">
                  <c:v>-28.761483590329142</c:v>
                </c:pt>
                <c:pt idx="1">
                  <c:v>-31.870866433571443</c:v>
                </c:pt>
                <c:pt idx="2">
                  <c:v>-30</c:v>
                </c:pt>
                <c:pt idx="3">
                  <c:v>-29.288547095489172</c:v>
                </c:pt>
                <c:pt idx="4">
                  <c:v>-30.757207139381183</c:v>
                </c:pt>
                <c:pt idx="5">
                  <c:v>-52.218487496163561</c:v>
                </c:pt>
                <c:pt idx="6">
                  <c:v>-60</c:v>
                </c:pt>
                <c:pt idx="7">
                  <c:v>-30.788339493622612</c:v>
                </c:pt>
                <c:pt idx="8">
                  <c:v>-32.07608310501746</c:v>
                </c:pt>
                <c:pt idx="9">
                  <c:v>-56.989700043360187</c:v>
                </c:pt>
                <c:pt idx="10">
                  <c:v>-34.202164033831899</c:v>
                </c:pt>
                <c:pt idx="11">
                  <c:v>-36.363880201078558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628080"/>
        <c:axId val="548621552"/>
      </c:scatterChart>
      <c:valAx>
        <c:axId val="548628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21552"/>
        <c:crosses val="autoZero"/>
        <c:crossBetween val="midCat"/>
      </c:valAx>
      <c:valAx>
        <c:axId val="54862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28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W-550nm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095819272590926E-2"/>
                  <c:y val="-0.381204288239480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Sheet2!$J$37:$J$45</c:f>
              <c:numCache>
                <c:formatCode>General</c:formatCode>
                <c:ptCount val="9"/>
                <c:pt idx="0">
                  <c:v>0.06</c:v>
                </c:pt>
                <c:pt idx="1">
                  <c:v>0.11000000000000001</c:v>
                </c:pt>
                <c:pt idx="2">
                  <c:v>0.13</c:v>
                </c:pt>
                <c:pt idx="3">
                  <c:v>0.19</c:v>
                </c:pt>
                <c:pt idx="4">
                  <c:v>0.25</c:v>
                </c:pt>
                <c:pt idx="5">
                  <c:v>0.5</c:v>
                </c:pt>
                <c:pt idx="6">
                  <c:v>0.6</c:v>
                </c:pt>
                <c:pt idx="7">
                  <c:v>0.85</c:v>
                </c:pt>
                <c:pt idx="8">
                  <c:v>1</c:v>
                </c:pt>
              </c:numCache>
            </c:numRef>
          </c:xVal>
          <c:yVal>
            <c:numRef>
              <c:f>Sheet2!$K$37:$K$45</c:f>
              <c:numCache>
                <c:formatCode>General</c:formatCode>
                <c:ptCount val="9"/>
                <c:pt idx="0">
                  <c:v>-28.761483590329142</c:v>
                </c:pt>
                <c:pt idx="1">
                  <c:v>-31.870866433571443</c:v>
                </c:pt>
                <c:pt idx="2">
                  <c:v>-30</c:v>
                </c:pt>
                <c:pt idx="3">
                  <c:v>-29.288547095489172</c:v>
                </c:pt>
                <c:pt idx="4">
                  <c:v>-30.757207139381183</c:v>
                </c:pt>
                <c:pt idx="5">
                  <c:v>-30.788339493622612</c:v>
                </c:pt>
                <c:pt idx="6">
                  <c:v>-32.07608310501746</c:v>
                </c:pt>
                <c:pt idx="7">
                  <c:v>-34.202164033831899</c:v>
                </c:pt>
                <c:pt idx="8">
                  <c:v>-36.363880201078558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39616"/>
        <c:axId val="347034176"/>
      </c:scatterChart>
      <c:valAx>
        <c:axId val="34703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034176"/>
        <c:crosses val="autoZero"/>
        <c:crossBetween val="midCat"/>
      </c:valAx>
      <c:valAx>
        <c:axId val="3470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03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8263342082239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33370100612423448"/>
                  <c:y val="1.07480314960629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Sheet2!$J$37:$J$42</c:f>
              <c:numCache>
                <c:formatCode>General</c:formatCode>
                <c:ptCount val="6"/>
                <c:pt idx="0">
                  <c:v>0.06</c:v>
                </c:pt>
                <c:pt idx="1">
                  <c:v>0.11000000000000001</c:v>
                </c:pt>
                <c:pt idx="2">
                  <c:v>0.13</c:v>
                </c:pt>
                <c:pt idx="3">
                  <c:v>0.19</c:v>
                </c:pt>
                <c:pt idx="4">
                  <c:v>0.25</c:v>
                </c:pt>
                <c:pt idx="5">
                  <c:v>0.5</c:v>
                </c:pt>
              </c:numCache>
            </c:numRef>
          </c:xVal>
          <c:yVal>
            <c:numRef>
              <c:f>Sheet2!$L$37:$L$42</c:f>
              <c:numCache>
                <c:formatCode>General</c:formatCode>
                <c:ptCount val="6"/>
                <c:pt idx="0">
                  <c:v>-0.23851640967085785</c:v>
                </c:pt>
                <c:pt idx="1">
                  <c:v>2.8708664335714431</c:v>
                </c:pt>
                <c:pt idx="2">
                  <c:v>1</c:v>
                </c:pt>
                <c:pt idx="3">
                  <c:v>0.28854709548917157</c:v>
                </c:pt>
                <c:pt idx="4">
                  <c:v>1.7572071393811832</c:v>
                </c:pt>
                <c:pt idx="5">
                  <c:v>1.7883394936226118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38528"/>
        <c:axId val="347040704"/>
      </c:scatterChart>
      <c:valAx>
        <c:axId val="34703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040704"/>
        <c:crosses val="autoZero"/>
        <c:crossBetween val="midCat"/>
      </c:valAx>
      <c:valAx>
        <c:axId val="34704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03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W-850nm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At!$A$2:$A$13</c:f>
              <c:numCache>
                <c:formatCode>General</c:formatCode>
                <c:ptCount val="12"/>
                <c:pt idx="0">
                  <c:v>0.6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8.5</c:v>
                </c:pt>
                <c:pt idx="11">
                  <c:v>10</c:v>
                </c:pt>
              </c:numCache>
            </c:numRef>
          </c:xVal>
          <c:yVal>
            <c:numRef>
              <c:f>At!$F$2:$F$13</c:f>
              <c:numCache>
                <c:formatCode>General</c:formatCode>
                <c:ptCount val="12"/>
                <c:pt idx="0">
                  <c:v>-27.304870557820834</c:v>
                </c:pt>
                <c:pt idx="1">
                  <c:v>-25.622494371796122</c:v>
                </c:pt>
                <c:pt idx="2">
                  <c:v>-33.979400086720375</c:v>
                </c:pt>
                <c:pt idx="3">
                  <c:v>-28.386319977650253</c:v>
                </c:pt>
                <c:pt idx="4">
                  <c:v>-30.457574905606752</c:v>
                </c:pt>
                <c:pt idx="5">
                  <c:v>-26.912222263352788</c:v>
                </c:pt>
                <c:pt idx="6">
                  <c:v>-28.548035938858185</c:v>
                </c:pt>
                <c:pt idx="7">
                  <c:v>-31.674910872937637</c:v>
                </c:pt>
                <c:pt idx="8">
                  <c:v>-33.467874862246568</c:v>
                </c:pt>
                <c:pt idx="9">
                  <c:v>-41.67491087293763</c:v>
                </c:pt>
                <c:pt idx="10">
                  <c:v>-54.814860601221127</c:v>
                </c:pt>
                <c:pt idx="11">
                  <c:v>-38.386319977650253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502496"/>
        <c:axId val="612503584"/>
      </c:scatterChart>
      <c:valAx>
        <c:axId val="612502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03584"/>
        <c:crosses val="autoZero"/>
        <c:crossBetween val="midCat"/>
      </c:valAx>
      <c:valAx>
        <c:axId val="61250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02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W-350nm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8814412217164441E-2"/>
                  <c:y val="-0.355857983137763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At!$G$40:$G$51</c:f>
              <c:numCache>
                <c:formatCode>General</c:formatCode>
                <c:ptCount val="12"/>
                <c:pt idx="0">
                  <c:v>0.06</c:v>
                </c:pt>
                <c:pt idx="1">
                  <c:v>0.11000000000000001</c:v>
                </c:pt>
                <c:pt idx="2">
                  <c:v>0.13</c:v>
                </c:pt>
                <c:pt idx="3">
                  <c:v>0.19</c:v>
                </c:pt>
                <c:pt idx="4">
                  <c:v>0.25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0.85</c:v>
                </c:pt>
                <c:pt idx="11">
                  <c:v>1</c:v>
                </c:pt>
              </c:numCache>
            </c:numRef>
          </c:xVal>
          <c:yVal>
            <c:numRef>
              <c:f>At!$H$40:$H$51</c:f>
              <c:numCache>
                <c:formatCode>General</c:formatCode>
                <c:ptCount val="12"/>
                <c:pt idx="0">
                  <c:v>-29.208187539523752</c:v>
                </c:pt>
                <c:pt idx="1">
                  <c:v>-29.393021596463882</c:v>
                </c:pt>
                <c:pt idx="2">
                  <c:v>-29.507819773298184</c:v>
                </c:pt>
                <c:pt idx="3">
                  <c:v>-30.132282657337552</c:v>
                </c:pt>
                <c:pt idx="4">
                  <c:v>-33.391345219961309</c:v>
                </c:pt>
                <c:pt idx="5">
                  <c:v>-33.372421683184264</c:v>
                </c:pt>
                <c:pt idx="6">
                  <c:v>-34.202164033831899</c:v>
                </c:pt>
                <c:pt idx="7">
                  <c:v>-38.124792791635372</c:v>
                </c:pt>
                <c:pt idx="8">
                  <c:v>-43.010299956639813</c:v>
                </c:pt>
                <c:pt idx="9">
                  <c:v>-45.228787452803374</c:v>
                </c:pt>
                <c:pt idx="10">
                  <c:v>-48.860566476931631</c:v>
                </c:pt>
                <c:pt idx="11">
                  <c:v>-50.457574905606748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504128"/>
        <c:axId val="612504672"/>
      </c:scatterChart>
      <c:valAx>
        <c:axId val="61250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04672"/>
        <c:crosses val="autoZero"/>
        <c:crossBetween val="midCat"/>
      </c:valAx>
      <c:valAx>
        <c:axId val="6125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04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161924</xdr:colOff>
      <xdr:row>23</xdr:row>
      <xdr:rowOff>161925</xdr:rowOff>
    </xdr:from>
    <xdr:to>
      <xdr:col>34</xdr:col>
      <xdr:colOff>257175</xdr:colOff>
      <xdr:row>51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533400</xdr:colOff>
      <xdr:row>10</xdr:row>
      <xdr:rowOff>42861</xdr:rowOff>
    </xdr:from>
    <xdr:to>
      <xdr:col>23</xdr:col>
      <xdr:colOff>352425</xdr:colOff>
      <xdr:row>31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585786</xdr:colOff>
      <xdr:row>0</xdr:row>
      <xdr:rowOff>123825</xdr:rowOff>
    </xdr:from>
    <xdr:to>
      <xdr:col>15</xdr:col>
      <xdr:colOff>9525</xdr:colOff>
      <xdr:row>14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18</xdr:row>
      <xdr:rowOff>190499</xdr:rowOff>
    </xdr:from>
    <xdr:to>
      <xdr:col>8</xdr:col>
      <xdr:colOff>209550</xdr:colOff>
      <xdr:row>36</xdr:row>
      <xdr:rowOff>28574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400050</xdr:colOff>
      <xdr:row>36</xdr:row>
      <xdr:rowOff>133350</xdr:rowOff>
    </xdr:from>
    <xdr:to>
      <xdr:col>8</xdr:col>
      <xdr:colOff>276225</xdr:colOff>
      <xdr:row>53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414337</xdr:colOff>
      <xdr:row>49</xdr:row>
      <xdr:rowOff>19050</xdr:rowOff>
    </xdr:from>
    <xdr:to>
      <xdr:col>16</xdr:col>
      <xdr:colOff>109537</xdr:colOff>
      <xdr:row>63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0.10766</cdr:x>
      <cdr:y>0.68773</cdr:y>
    </cdr:from>
    <cdr:to>
      <cdr:x>0.80989</cdr:x>
      <cdr:y>0.86989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28639" y="1762125"/>
          <a:ext cx="3448050" cy="466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161924</xdr:colOff>
      <xdr:row>23</xdr:row>
      <xdr:rowOff>161925</xdr:rowOff>
    </xdr:from>
    <xdr:to>
      <xdr:col>34</xdr:col>
      <xdr:colOff>257175</xdr:colOff>
      <xdr:row>51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533400</xdr:colOff>
      <xdr:row>10</xdr:row>
      <xdr:rowOff>42861</xdr:rowOff>
    </xdr:from>
    <xdr:to>
      <xdr:col>23</xdr:col>
      <xdr:colOff>352425</xdr:colOff>
      <xdr:row>31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585786</xdr:colOff>
      <xdr:row>0</xdr:row>
      <xdr:rowOff>123825</xdr:rowOff>
    </xdr:from>
    <xdr:to>
      <xdr:col>15</xdr:col>
      <xdr:colOff>9525</xdr:colOff>
      <xdr:row>14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18</xdr:row>
      <xdr:rowOff>190499</xdr:rowOff>
    </xdr:from>
    <xdr:to>
      <xdr:col>8</xdr:col>
      <xdr:colOff>209550</xdr:colOff>
      <xdr:row>36</xdr:row>
      <xdr:rowOff>28574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104775</xdr:colOff>
      <xdr:row>54</xdr:row>
      <xdr:rowOff>104775</xdr:rowOff>
    </xdr:from>
    <xdr:to>
      <xdr:col>10</xdr:col>
      <xdr:colOff>457200</xdr:colOff>
      <xdr:row>71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8" workbookViewId="0">
      <selection activeCell="J36" sqref="J36"/>
    </sheetView>
  </sheetViews>
  <sheetFormatPr defaultRowHeight="15" x14ac:dyDescent="0.25"/>
  <cols>
    <col min="1" max="1" width="11.85546875" bestFit="1" customWidth="1"/>
    <col min="2" max="6" width="12.7109375" bestFit="1" customWidth="1"/>
  </cols>
  <sheetData>
    <row r="1" spans="1:6" x14ac:dyDescent="0.25">
      <c r="A1" t="s">
        <v>6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0.6</v>
      </c>
      <c r="B2" s="2">
        <v>-42.441251443275085</v>
      </c>
      <c r="C2" s="2">
        <v>-29.208187539523752</v>
      </c>
      <c r="D2" s="2">
        <v>-28.761483590329142</v>
      </c>
      <c r="E2" s="2">
        <v>-32.75724130399211</v>
      </c>
      <c r="F2" s="2">
        <v>-27.304870557820834</v>
      </c>
    </row>
    <row r="3" spans="1:6" x14ac:dyDescent="0.25">
      <c r="A3" s="2">
        <v>1.1000000000000001</v>
      </c>
      <c r="B3" s="2">
        <v>-42.986047309860794</v>
      </c>
      <c r="C3" s="2">
        <v>-29.393021596463882</v>
      </c>
      <c r="D3" s="2">
        <v>-31.870866433571443</v>
      </c>
      <c r="E3" s="2">
        <v>-38.860566476931631</v>
      </c>
      <c r="F3" s="2">
        <v>-25.622494371796122</v>
      </c>
    </row>
    <row r="4" spans="1:6" x14ac:dyDescent="0.25">
      <c r="A4" s="2">
        <v>1.3</v>
      </c>
      <c r="B4" s="2">
        <v>-42.198267563574056</v>
      </c>
      <c r="C4" s="2">
        <v>-29.507819773298184</v>
      </c>
      <c r="D4" s="2">
        <v>-30</v>
      </c>
      <c r="E4" s="2">
        <v>-38.860566476931631</v>
      </c>
      <c r="F4" s="2">
        <v>-33.979400086720375</v>
      </c>
    </row>
    <row r="5" spans="1:6" x14ac:dyDescent="0.25">
      <c r="A5" s="2">
        <v>1.9</v>
      </c>
      <c r="B5" s="2">
        <v>-33.615107430453627</v>
      </c>
      <c r="C5" s="2">
        <v>-30.132282657337552</v>
      </c>
      <c r="D5" s="2">
        <v>-29.288547095489172</v>
      </c>
      <c r="E5" s="2">
        <v>-40.132282657337548</v>
      </c>
      <c r="F5" s="2">
        <v>-28.386319977650253</v>
      </c>
    </row>
    <row r="6" spans="1:6" x14ac:dyDescent="0.25">
      <c r="A6" s="2">
        <v>2.5</v>
      </c>
      <c r="B6" s="2">
        <v>-35.702477199975917</v>
      </c>
      <c r="C6" s="2">
        <v>-33.391345219961309</v>
      </c>
      <c r="D6" s="2">
        <v>-30.757207139381183</v>
      </c>
      <c r="E6" s="2">
        <v>-33.098039199714862</v>
      </c>
      <c r="F6" s="2">
        <v>-30.457574905606752</v>
      </c>
    </row>
    <row r="7" spans="1:6" x14ac:dyDescent="0.25">
      <c r="A7" s="2">
        <v>3</v>
      </c>
      <c r="B7" s="2">
        <v>-40</v>
      </c>
      <c r="C7" s="2">
        <v>-33.372421683184264</v>
      </c>
      <c r="D7" s="2">
        <v>-52.218487496163561</v>
      </c>
      <c r="E7" s="2">
        <v>-34.559319556497243</v>
      </c>
      <c r="F7" s="2">
        <v>-26.912222263352788</v>
      </c>
    </row>
    <row r="8" spans="1:6" x14ac:dyDescent="0.25">
      <c r="A8" s="2">
        <v>4</v>
      </c>
      <c r="B8" s="2">
        <v>-50</v>
      </c>
      <c r="C8" s="2">
        <v>-34.202164033831899</v>
      </c>
      <c r="D8" s="2">
        <v>-60</v>
      </c>
      <c r="E8" s="2">
        <v>-32.75724130399211</v>
      </c>
      <c r="F8" s="2">
        <v>-28.548035938858185</v>
      </c>
    </row>
    <row r="9" spans="1:6" x14ac:dyDescent="0.25">
      <c r="A9" s="2">
        <v>5</v>
      </c>
      <c r="B9" s="2">
        <v>-42.006594505464179</v>
      </c>
      <c r="C9" s="2">
        <v>-38.124792791635372</v>
      </c>
      <c r="D9" s="2">
        <v>-30.788339493622612</v>
      </c>
      <c r="E9" s="2">
        <v>-33.098039199714862</v>
      </c>
      <c r="F9" s="2">
        <v>-31.674910872937637</v>
      </c>
    </row>
    <row r="10" spans="1:6" x14ac:dyDescent="0.25">
      <c r="A10" s="2">
        <v>6</v>
      </c>
      <c r="B10" s="2">
        <v>-43.979400086720375</v>
      </c>
      <c r="C10" s="2">
        <v>-43.010299956639813</v>
      </c>
      <c r="D10" s="2">
        <v>-32.07608310501746</v>
      </c>
      <c r="E10" s="2">
        <v>-38.538719643217618</v>
      </c>
      <c r="F10" s="2">
        <v>-33.467874862246568</v>
      </c>
    </row>
    <row r="11" spans="1:6" x14ac:dyDescent="0.25">
      <c r="A11" s="2">
        <v>7</v>
      </c>
      <c r="B11" s="2">
        <v>-47.399286120149249</v>
      </c>
      <c r="C11" s="2">
        <v>-45.228787452803374</v>
      </c>
      <c r="D11" s="2">
        <v>-56.989700043360187</v>
      </c>
      <c r="E11" s="2">
        <v>-57.95880017344075</v>
      </c>
      <c r="F11" s="3">
        <v>-41.67491087293763</v>
      </c>
    </row>
    <row r="12" spans="1:6" x14ac:dyDescent="0.25">
      <c r="A12" s="2">
        <v>8.5</v>
      </c>
      <c r="B12" s="2">
        <v>-51.307682802690238</v>
      </c>
      <c r="C12" s="2">
        <v>-48.860566476931631</v>
      </c>
      <c r="D12" s="2">
        <v>-34.202164033831899</v>
      </c>
      <c r="E12" s="2">
        <v>-40</v>
      </c>
      <c r="F12" s="4">
        <v>-54.814860601221127</v>
      </c>
    </row>
    <row r="13" spans="1:6" x14ac:dyDescent="0.25">
      <c r="A13" s="2">
        <v>10</v>
      </c>
      <c r="B13" s="2">
        <v>-54.775557664936798</v>
      </c>
      <c r="C13" s="2">
        <v>-50.457574905606748</v>
      </c>
      <c r="D13" s="2">
        <v>-36.363880201078558</v>
      </c>
      <c r="E13" s="2">
        <v>-36.382721639824076</v>
      </c>
      <c r="F13" s="4">
        <v>-38.386319977650253</v>
      </c>
    </row>
    <row r="14" spans="1:6" x14ac:dyDescent="0.25">
      <c r="A14" s="5" t="s">
        <v>0</v>
      </c>
      <c r="B14" s="5">
        <f>SLOPE(B2:B13,A2:A13)</f>
        <v>-1.5070902414179519</v>
      </c>
      <c r="C14" s="5">
        <f>SLOPE(C2:C13,A2:A13)</f>
        <v>-2.526859453681046</v>
      </c>
      <c r="D14" s="5">
        <f>SLOPE(D2:D13,A2:A13)</f>
        <v>-0.93210536971372582</v>
      </c>
      <c r="E14" s="5">
        <f>SLOPE(E2:E13,A2:A13)</f>
        <v>-0.71243721937330284</v>
      </c>
      <c r="F14" s="5">
        <f>SLOPE(F2:F13,A2:A13)</f>
        <v>-2.0346700848806196</v>
      </c>
    </row>
    <row r="24" spans="5:5" x14ac:dyDescent="0.25">
      <c r="E24" s="1"/>
    </row>
    <row r="36" spans="10:16" x14ac:dyDescent="0.25">
      <c r="J36">
        <v>550</v>
      </c>
      <c r="K36" t="s">
        <v>7</v>
      </c>
      <c r="P36" t="s">
        <v>12</v>
      </c>
    </row>
    <row r="37" spans="10:16" x14ac:dyDescent="0.25">
      <c r="J37" s="2">
        <f>A2/10</f>
        <v>0.06</v>
      </c>
      <c r="K37" s="2">
        <v>-28.761483590329142</v>
      </c>
      <c r="L37">
        <f>-K37-29</f>
        <v>-0.23851640967085785</v>
      </c>
      <c r="N37">
        <f>L37/J37</f>
        <v>-3.9752734945142976</v>
      </c>
      <c r="O37">
        <f>0.7156*L37</f>
        <v>-0.17068234276046587</v>
      </c>
      <c r="P37">
        <f>SQRT((L37-O37)^2)</f>
        <v>6.7834066910391982E-2</v>
      </c>
    </row>
    <row r="38" spans="10:16" x14ac:dyDescent="0.25">
      <c r="J38" s="2">
        <f>A3/10</f>
        <v>0.11000000000000001</v>
      </c>
      <c r="K38" s="2">
        <v>-31.870866433571443</v>
      </c>
      <c r="L38">
        <f t="shared" ref="L38:L45" si="0">-K38-29</f>
        <v>2.8708664335714431</v>
      </c>
      <c r="N38">
        <f>L38/J38</f>
        <v>26.098785759740387</v>
      </c>
      <c r="O38">
        <f>0.7156*L38</f>
        <v>2.0543920198637249</v>
      </c>
      <c r="P38">
        <f>SQRT((L38-O38)^2)</f>
        <v>0.81647441370771823</v>
      </c>
    </row>
    <row r="39" spans="10:16" x14ac:dyDescent="0.25">
      <c r="J39" s="2">
        <f>A4/10</f>
        <v>0.13</v>
      </c>
      <c r="K39" s="2">
        <v>-30</v>
      </c>
      <c r="L39">
        <f t="shared" si="0"/>
        <v>1</v>
      </c>
      <c r="N39">
        <f>L39/J39</f>
        <v>7.6923076923076916</v>
      </c>
      <c r="O39">
        <f>0.7156*L39</f>
        <v>0.71560000000000001</v>
      </c>
      <c r="P39">
        <f>SQRT((L39-O39)^2)</f>
        <v>0.28439999999999999</v>
      </c>
    </row>
    <row r="40" spans="10:16" x14ac:dyDescent="0.25">
      <c r="J40" s="2">
        <f>A5/10</f>
        <v>0.19</v>
      </c>
      <c r="K40" s="2">
        <v>-29.288547095489172</v>
      </c>
      <c r="L40">
        <f t="shared" si="0"/>
        <v>0.28854709548917157</v>
      </c>
      <c r="N40">
        <f>L40/J40</f>
        <v>1.5186689236272188</v>
      </c>
      <c r="O40">
        <f>0.7156*L40</f>
        <v>0.20648430153205119</v>
      </c>
      <c r="P40">
        <f>SQRT((L40-O40)^2)</f>
        <v>8.2062793957120378E-2</v>
      </c>
    </row>
    <row r="41" spans="10:16" x14ac:dyDescent="0.25">
      <c r="J41" s="2">
        <f>A6/10</f>
        <v>0.25</v>
      </c>
      <c r="K41" s="2">
        <v>-30.757207139381183</v>
      </c>
      <c r="L41">
        <f t="shared" si="0"/>
        <v>1.7572071393811832</v>
      </c>
      <c r="N41">
        <f>L41/J41</f>
        <v>7.0288285575247329</v>
      </c>
      <c r="O41">
        <f>0.7156*L41</f>
        <v>1.2574574289411748</v>
      </c>
      <c r="P41">
        <f>SQRT((L41-O41)^2)</f>
        <v>0.49974971044000838</v>
      </c>
    </row>
    <row r="42" spans="10:16" x14ac:dyDescent="0.25">
      <c r="J42" s="2">
        <f>A9/10</f>
        <v>0.5</v>
      </c>
      <c r="K42" s="2">
        <v>-30.788339493622612</v>
      </c>
      <c r="L42">
        <f t="shared" si="0"/>
        <v>1.7883394936226118</v>
      </c>
      <c r="N42" t="e">
        <f>#REF!/#REF!</f>
        <v>#REF!</v>
      </c>
      <c r="O42" t="e">
        <f>0.7156*#REF!</f>
        <v>#REF!</v>
      </c>
      <c r="P42" t="e">
        <f>SQRT((#REF!-O42)^2)</f>
        <v>#REF!</v>
      </c>
    </row>
    <row r="43" spans="10:16" x14ac:dyDescent="0.25">
      <c r="J43" s="2">
        <f>A10/10</f>
        <v>0.6</v>
      </c>
      <c r="K43" s="2">
        <v>-32.07608310501746</v>
      </c>
      <c r="L43">
        <f t="shared" si="0"/>
        <v>3.0760831050174602</v>
      </c>
      <c r="M43" t="s">
        <v>11</v>
      </c>
      <c r="N43" t="e">
        <f>#REF!/#REF!</f>
        <v>#REF!</v>
      </c>
      <c r="O43" t="e">
        <f>0.7156*#REF!</f>
        <v>#REF!</v>
      </c>
      <c r="P43" t="e">
        <f>SQRT((#REF!-O43)^2)</f>
        <v>#REF!</v>
      </c>
    </row>
    <row r="44" spans="10:16" x14ac:dyDescent="0.25">
      <c r="J44" s="2">
        <f>A12/10</f>
        <v>0.85</v>
      </c>
      <c r="K44" s="2">
        <v>-34.202164033831899</v>
      </c>
      <c r="L44">
        <f t="shared" si="0"/>
        <v>5.2021640338318988</v>
      </c>
      <c r="N44">
        <f>L42/J42</f>
        <v>3.5766789872452236</v>
      </c>
      <c r="O44">
        <f>0.7156*L42</f>
        <v>1.2797357416363411</v>
      </c>
      <c r="P44">
        <f>SQRT((L42-O44)^2)</f>
        <v>0.50860375198627072</v>
      </c>
    </row>
    <row r="45" spans="10:16" x14ac:dyDescent="0.25">
      <c r="J45" s="2">
        <f>A13/10</f>
        <v>1</v>
      </c>
      <c r="K45" s="2">
        <v>-36.363880201078558</v>
      </c>
      <c r="L45">
        <f t="shared" si="0"/>
        <v>7.3638802010785582</v>
      </c>
      <c r="N45" s="1" t="e">
        <f>_xlfn.STDEV.S(N37:N44)</f>
        <v>#REF!</v>
      </c>
      <c r="P45" t="e">
        <f>SUM(P37:P44)/8</f>
        <v>#REF!</v>
      </c>
    </row>
    <row r="46" spans="10:16" x14ac:dyDescent="0.25">
      <c r="K46" t="s">
        <v>10</v>
      </c>
      <c r="L46" s="1">
        <f>SLOPE(L37:L45,J37:J45)</f>
        <v>6.2859015017948012</v>
      </c>
    </row>
    <row r="56" spans="6:6" x14ac:dyDescent="0.25">
      <c r="F56" s="6" t="s">
        <v>8</v>
      </c>
    </row>
    <row r="57" spans="6:6" x14ac:dyDescent="0.25">
      <c r="F57" s="6" t="s">
        <v>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37" workbookViewId="0">
      <selection activeCell="K44" sqref="J44:K44"/>
    </sheetView>
  </sheetViews>
  <sheetFormatPr defaultRowHeight="15" x14ac:dyDescent="0.25"/>
  <cols>
    <col min="1" max="1" width="11.85546875" bestFit="1" customWidth="1"/>
    <col min="2" max="6" width="12.7109375" bestFit="1" customWidth="1"/>
  </cols>
  <sheetData>
    <row r="1" spans="1:6" x14ac:dyDescent="0.25">
      <c r="A1" t="s">
        <v>6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0.6</v>
      </c>
      <c r="B2" s="2">
        <v>-42.441251443275085</v>
      </c>
      <c r="C2" s="2">
        <v>-29.208187539523752</v>
      </c>
      <c r="D2" s="2">
        <v>-28.761483590329142</v>
      </c>
      <c r="E2" s="2">
        <v>-32.75724130399211</v>
      </c>
      <c r="F2" s="2">
        <v>-27.304870557820834</v>
      </c>
    </row>
    <row r="3" spans="1:6" x14ac:dyDescent="0.25">
      <c r="A3" s="2">
        <v>1.1000000000000001</v>
      </c>
      <c r="B3" s="2">
        <v>-42.986047309860794</v>
      </c>
      <c r="C3" s="2">
        <v>-29.393021596463882</v>
      </c>
      <c r="D3" s="2">
        <v>-31.870866433571443</v>
      </c>
      <c r="E3" s="2">
        <v>-38.860566476931631</v>
      </c>
      <c r="F3" s="2">
        <v>-25.622494371796122</v>
      </c>
    </row>
    <row r="4" spans="1:6" x14ac:dyDescent="0.25">
      <c r="A4" s="2">
        <v>1.3</v>
      </c>
      <c r="B4" s="2">
        <v>-42.198267563574056</v>
      </c>
      <c r="C4" s="2">
        <v>-29.507819773298184</v>
      </c>
      <c r="D4" s="2">
        <v>-30</v>
      </c>
      <c r="E4" s="2">
        <v>-38.860566476931631</v>
      </c>
      <c r="F4" s="2">
        <v>-33.979400086720375</v>
      </c>
    </row>
    <row r="5" spans="1:6" x14ac:dyDescent="0.25">
      <c r="A5" s="2">
        <v>1.9</v>
      </c>
      <c r="B5" s="2">
        <v>-33.615107430453627</v>
      </c>
      <c r="C5" s="2">
        <v>-30.132282657337552</v>
      </c>
      <c r="D5" s="2">
        <v>-29.288547095489172</v>
      </c>
      <c r="E5" s="2">
        <v>-40.132282657337548</v>
      </c>
      <c r="F5" s="2">
        <v>-28.386319977650253</v>
      </c>
    </row>
    <row r="6" spans="1:6" x14ac:dyDescent="0.25">
      <c r="A6" s="2">
        <v>2.5</v>
      </c>
      <c r="B6" s="2">
        <v>-35.702477199975917</v>
      </c>
      <c r="C6" s="2">
        <v>-33.391345219961309</v>
      </c>
      <c r="D6" s="2">
        <v>-30.757207139381183</v>
      </c>
      <c r="E6" s="2">
        <v>-33.098039199714862</v>
      </c>
      <c r="F6" s="2">
        <v>-30.457574905606752</v>
      </c>
    </row>
    <row r="7" spans="1:6" x14ac:dyDescent="0.25">
      <c r="A7" s="2">
        <v>3</v>
      </c>
      <c r="B7" s="2">
        <v>-40</v>
      </c>
      <c r="C7" s="2">
        <v>-33.372421683184264</v>
      </c>
      <c r="D7" s="2">
        <v>-52.218487496163561</v>
      </c>
      <c r="E7" s="2">
        <v>-34.559319556497243</v>
      </c>
      <c r="F7" s="2">
        <v>-26.912222263352788</v>
      </c>
    </row>
    <row r="8" spans="1:6" x14ac:dyDescent="0.25">
      <c r="A8" s="2">
        <v>4</v>
      </c>
      <c r="B8" s="2">
        <v>-50</v>
      </c>
      <c r="C8" s="2">
        <v>-34.202164033831899</v>
      </c>
      <c r="D8" s="2">
        <v>-60</v>
      </c>
      <c r="E8" s="2">
        <v>-32.75724130399211</v>
      </c>
      <c r="F8" s="2">
        <v>-28.548035938858185</v>
      </c>
    </row>
    <row r="9" spans="1:6" x14ac:dyDescent="0.25">
      <c r="A9" s="2">
        <v>5</v>
      </c>
      <c r="B9" s="2">
        <v>-42.006594505464179</v>
      </c>
      <c r="C9" s="2">
        <v>-38.124792791635372</v>
      </c>
      <c r="D9" s="2">
        <v>-30.788339493622612</v>
      </c>
      <c r="E9" s="2">
        <v>-33.098039199714862</v>
      </c>
      <c r="F9" s="2">
        <v>-31.674910872937637</v>
      </c>
    </row>
    <row r="10" spans="1:6" x14ac:dyDescent="0.25">
      <c r="A10" s="2">
        <v>6</v>
      </c>
      <c r="B10" s="2">
        <v>-43.979400086720375</v>
      </c>
      <c r="C10" s="2">
        <v>-43.010299956639813</v>
      </c>
      <c r="D10" s="2">
        <v>-32.07608310501746</v>
      </c>
      <c r="E10" s="2">
        <v>-38.538719643217618</v>
      </c>
      <c r="F10" s="2">
        <v>-33.467874862246568</v>
      </c>
    </row>
    <row r="11" spans="1:6" x14ac:dyDescent="0.25">
      <c r="A11" s="2">
        <v>7</v>
      </c>
      <c r="B11" s="2">
        <v>-47.399286120149249</v>
      </c>
      <c r="C11" s="2">
        <v>-45.228787452803374</v>
      </c>
      <c r="D11" s="2">
        <v>-56.989700043360187</v>
      </c>
      <c r="E11" s="2">
        <v>-57.95880017344075</v>
      </c>
      <c r="F11" s="3">
        <v>-41.67491087293763</v>
      </c>
    </row>
    <row r="12" spans="1:6" x14ac:dyDescent="0.25">
      <c r="A12" s="2">
        <v>8.5</v>
      </c>
      <c r="B12" s="2">
        <v>-51.307682802690238</v>
      </c>
      <c r="C12" s="2">
        <v>-48.860566476931631</v>
      </c>
      <c r="D12" s="2">
        <v>-34.202164033831899</v>
      </c>
      <c r="E12" s="2">
        <v>-40</v>
      </c>
      <c r="F12" s="4">
        <v>-54.814860601221127</v>
      </c>
    </row>
    <row r="13" spans="1:6" x14ac:dyDescent="0.25">
      <c r="A13" s="2">
        <v>10</v>
      </c>
      <c r="B13" s="2">
        <v>-54.775557664936798</v>
      </c>
      <c r="C13" s="2">
        <v>-50.457574905606748</v>
      </c>
      <c r="D13" s="2">
        <v>-36.363880201078558</v>
      </c>
      <c r="E13" s="2">
        <v>-36.382721639824076</v>
      </c>
      <c r="F13" s="4">
        <v>-38.386319977650253</v>
      </c>
    </row>
    <row r="14" spans="1:6" x14ac:dyDescent="0.25">
      <c r="A14" s="5" t="s">
        <v>0</v>
      </c>
      <c r="B14" s="5">
        <f>SLOPE(B2:B13,A2:A13)</f>
        <v>-1.5070902414179519</v>
      </c>
      <c r="C14" s="5">
        <f>SLOPE(C2:C13,A2:A13)</f>
        <v>-2.526859453681046</v>
      </c>
      <c r="D14" s="5">
        <f>SLOPE(D2:D13,A2:A13)</f>
        <v>-0.93210536971372582</v>
      </c>
      <c r="E14" s="5">
        <f>SLOPE(E2:E13,A2:A13)</f>
        <v>-0.71243721937330284</v>
      </c>
      <c r="F14" s="5">
        <f>SLOPE(F2:F13,A2:A13)</f>
        <v>-2.0346700848806196</v>
      </c>
    </row>
    <row r="24" spans="5:5" x14ac:dyDescent="0.25">
      <c r="E24" s="1"/>
    </row>
    <row r="37" spans="4:14" x14ac:dyDescent="0.25">
      <c r="J37" s="2"/>
      <c r="K37" s="2"/>
    </row>
    <row r="38" spans="4:14" x14ac:dyDescent="0.25">
      <c r="J38" s="2"/>
      <c r="K38" s="2"/>
    </row>
    <row r="39" spans="4:14" x14ac:dyDescent="0.25">
      <c r="D39" t="s">
        <v>14</v>
      </c>
      <c r="G39">
        <v>350</v>
      </c>
      <c r="J39" s="2">
        <v>650</v>
      </c>
      <c r="K39" s="2"/>
    </row>
    <row r="40" spans="4:14" x14ac:dyDescent="0.25">
      <c r="D40">
        <f>A2/10</f>
        <v>0.06</v>
      </c>
      <c r="E40" s="2">
        <v>-42.441251443275085</v>
      </c>
      <c r="G40">
        <f>A2/10</f>
        <v>0.06</v>
      </c>
      <c r="H40" s="2">
        <v>-29.208187539523752</v>
      </c>
      <c r="J40">
        <f>G40</f>
        <v>0.06</v>
      </c>
      <c r="K40" s="2">
        <v>-32.75724130399211</v>
      </c>
    </row>
    <row r="41" spans="4:14" x14ac:dyDescent="0.25">
      <c r="D41">
        <f t="shared" ref="D41:D45" si="0">A3/10</f>
        <v>0.11000000000000001</v>
      </c>
      <c r="E41" s="2">
        <v>-42.986047309860794</v>
      </c>
      <c r="G41">
        <f t="shared" ref="G41:G50" si="1">A3/10</f>
        <v>0.11000000000000001</v>
      </c>
      <c r="H41" s="2">
        <v>-29.393021596463882</v>
      </c>
      <c r="J41">
        <f>G41</f>
        <v>0.11000000000000001</v>
      </c>
      <c r="K41" s="2">
        <v>-38.860566476931631</v>
      </c>
    </row>
    <row r="42" spans="4:14" x14ac:dyDescent="0.25">
      <c r="D42">
        <f t="shared" si="0"/>
        <v>0.13</v>
      </c>
      <c r="E42" s="2">
        <v>-42.198267563574056</v>
      </c>
      <c r="G42">
        <f t="shared" si="1"/>
        <v>0.13</v>
      </c>
      <c r="H42" s="2">
        <v>-29.507819773298184</v>
      </c>
      <c r="J42">
        <f>G42</f>
        <v>0.13</v>
      </c>
      <c r="K42" s="2">
        <v>-38.860566476931631</v>
      </c>
    </row>
    <row r="43" spans="4:14" x14ac:dyDescent="0.25">
      <c r="D43">
        <f t="shared" si="0"/>
        <v>0.19</v>
      </c>
      <c r="E43" s="2">
        <v>-33.615107430453627</v>
      </c>
      <c r="G43">
        <f t="shared" si="1"/>
        <v>0.19</v>
      </c>
      <c r="H43" s="2">
        <v>-30.132282657337552</v>
      </c>
      <c r="J43">
        <f>G43</f>
        <v>0.19</v>
      </c>
      <c r="K43" s="2">
        <v>-40.132282657337548</v>
      </c>
    </row>
    <row r="44" spans="4:14" x14ac:dyDescent="0.25">
      <c r="D44">
        <f t="shared" si="0"/>
        <v>0.25</v>
      </c>
      <c r="E44" s="2">
        <v>-35.702477199975917</v>
      </c>
      <c r="G44">
        <f t="shared" si="1"/>
        <v>0.25</v>
      </c>
      <c r="H44" s="2">
        <v>-33.391345219961309</v>
      </c>
      <c r="J44">
        <f>G44</f>
        <v>0.25</v>
      </c>
      <c r="K44" s="2">
        <v>-33.098039199714862</v>
      </c>
    </row>
    <row r="45" spans="4:14" x14ac:dyDescent="0.25">
      <c r="D45">
        <f t="shared" si="0"/>
        <v>0.3</v>
      </c>
      <c r="E45" s="2">
        <v>-40</v>
      </c>
      <c r="G45">
        <f t="shared" si="1"/>
        <v>0.3</v>
      </c>
      <c r="H45" s="2">
        <v>-33.372421683184264</v>
      </c>
      <c r="J45">
        <f>G45</f>
        <v>0.3</v>
      </c>
      <c r="K45" s="2">
        <v>-34.559319556497243</v>
      </c>
      <c r="N45" s="1"/>
    </row>
    <row r="46" spans="4:14" x14ac:dyDescent="0.25">
      <c r="D46">
        <f>A9/10</f>
        <v>0.5</v>
      </c>
      <c r="E46" s="2">
        <v>-42.006594505464179</v>
      </c>
      <c r="G46">
        <f t="shared" si="1"/>
        <v>0.4</v>
      </c>
      <c r="H46" s="2">
        <v>-34.202164033831899</v>
      </c>
      <c r="J46">
        <f>G46</f>
        <v>0.4</v>
      </c>
      <c r="K46" s="2">
        <v>-32.75724130399211</v>
      </c>
      <c r="L46" s="1"/>
    </row>
    <row r="47" spans="4:14" x14ac:dyDescent="0.25">
      <c r="D47">
        <f>A10/10</f>
        <v>0.6</v>
      </c>
      <c r="E47" s="2">
        <v>-43.979400086720375</v>
      </c>
      <c r="G47">
        <f t="shared" si="1"/>
        <v>0.5</v>
      </c>
      <c r="H47" s="2">
        <v>-38.124792791635372</v>
      </c>
      <c r="J47">
        <f>G47</f>
        <v>0.5</v>
      </c>
      <c r="K47" s="2">
        <v>-33.098039199714862</v>
      </c>
    </row>
    <row r="48" spans="4:14" x14ac:dyDescent="0.25">
      <c r="D48">
        <f>A11/10</f>
        <v>0.7</v>
      </c>
      <c r="E48" s="2">
        <v>-47.399286120149249</v>
      </c>
      <c r="G48">
        <f t="shared" si="1"/>
        <v>0.6</v>
      </c>
      <c r="H48" s="2">
        <v>-43.010299956639813</v>
      </c>
      <c r="J48">
        <f>G48</f>
        <v>0.6</v>
      </c>
      <c r="K48" s="2">
        <v>-38.538719643217618</v>
      </c>
    </row>
    <row r="49" spans="4:11" x14ac:dyDescent="0.25">
      <c r="D49">
        <f>A12/10</f>
        <v>0.85</v>
      </c>
      <c r="E49" s="2">
        <v>-51.307682802690238</v>
      </c>
      <c r="G49">
        <f t="shared" si="1"/>
        <v>0.7</v>
      </c>
      <c r="H49" s="2">
        <v>-45.228787452803374</v>
      </c>
      <c r="J49">
        <f>G50</f>
        <v>0.85</v>
      </c>
      <c r="K49" s="2">
        <v>-40</v>
      </c>
    </row>
    <row r="50" spans="4:11" x14ac:dyDescent="0.25">
      <c r="D50" t="s">
        <v>13</v>
      </c>
      <c r="G50">
        <f t="shared" si="1"/>
        <v>0.85</v>
      </c>
      <c r="H50" s="2">
        <v>-48.860566476931631</v>
      </c>
      <c r="J50">
        <f>G51</f>
        <v>1</v>
      </c>
      <c r="K50" s="2">
        <v>-36.382721639824076</v>
      </c>
    </row>
    <row r="51" spans="4:11" x14ac:dyDescent="0.25">
      <c r="D51">
        <f>A15/10</f>
        <v>0</v>
      </c>
      <c r="G51">
        <f>A13/10</f>
        <v>1</v>
      </c>
      <c r="H51" s="2">
        <v>-50.457574905606748</v>
      </c>
    </row>
    <row r="54" spans="4:11" x14ac:dyDescent="0.25">
      <c r="F54" s="6"/>
    </row>
    <row r="55" spans="4:11" x14ac:dyDescent="0.25">
      <c r="F55" s="6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Sheet2</vt:lpstr>
      <vt:lpstr>At</vt:lpstr>
      <vt:lpstr>Chart1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 Oo</dc:creator>
  <cp:lastModifiedBy>antulio</cp:lastModifiedBy>
  <dcterms:created xsi:type="dcterms:W3CDTF">2017-08-10T15:11:54Z</dcterms:created>
  <dcterms:modified xsi:type="dcterms:W3CDTF">2018-10-10T13:53:42Z</dcterms:modified>
</cp:coreProperties>
</file>