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5640" windowWidth="27795" windowHeight="1227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G263" i="1" l="1"/>
  <c r="G264" i="1"/>
  <c r="G260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3" i="1"/>
  <c r="G104" i="1"/>
  <c r="G105" i="1"/>
  <c r="G106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5" i="1"/>
  <c r="G126" i="1"/>
  <c r="G128" i="1"/>
  <c r="G129" i="1"/>
  <c r="G130" i="1"/>
  <c r="G132" i="1"/>
  <c r="G133" i="1"/>
  <c r="G134" i="1"/>
  <c r="G135" i="1"/>
  <c r="G136" i="1"/>
  <c r="G137" i="1"/>
  <c r="G138" i="1"/>
  <c r="G139" i="1"/>
  <c r="G142" i="1"/>
  <c r="G145" i="1"/>
  <c r="G147" i="1"/>
  <c r="G148" i="1"/>
  <c r="G149" i="1"/>
  <c r="G150" i="1"/>
  <c r="G152" i="1"/>
  <c r="G153" i="1"/>
  <c r="G154" i="1"/>
  <c r="G155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5" i="1"/>
  <c r="G176" i="1"/>
  <c r="G178" i="1"/>
  <c r="G179" i="1"/>
  <c r="G180" i="1"/>
  <c r="G182" i="1"/>
  <c r="G183" i="1"/>
  <c r="G184" i="1"/>
  <c r="G185" i="1"/>
  <c r="G187" i="1"/>
  <c r="G188" i="1"/>
  <c r="G189" i="1"/>
  <c r="G190" i="1"/>
  <c r="G192" i="1"/>
  <c r="G194" i="1"/>
  <c r="G195" i="1"/>
  <c r="G196" i="1"/>
  <c r="G197" i="1"/>
  <c r="G198" i="1"/>
  <c r="G200" i="1"/>
  <c r="G201" i="1"/>
  <c r="G203" i="1"/>
  <c r="G204" i="1"/>
  <c r="G207" i="1"/>
  <c r="G208" i="1"/>
  <c r="G212" i="1"/>
  <c r="G213" i="1"/>
  <c r="G216" i="1"/>
  <c r="G217" i="1"/>
  <c r="G219" i="1"/>
  <c r="G220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6" i="1"/>
  <c r="G247" i="1"/>
  <c r="G248" i="1"/>
  <c r="G249" i="1"/>
  <c r="G251" i="1"/>
  <c r="G252" i="1"/>
  <c r="G69" i="1"/>
  <c r="G40" i="1"/>
  <c r="G62" i="1"/>
  <c r="G37" i="1"/>
  <c r="G13" i="1"/>
  <c r="G21" i="1"/>
  <c r="G30" i="1"/>
  <c r="G5" i="1"/>
  <c r="G2" i="1"/>
  <c r="J2" i="1"/>
  <c r="F11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G26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G141" i="1"/>
  <c r="F142" i="1"/>
  <c r="F143" i="1"/>
  <c r="F144" i="1"/>
  <c r="G144" i="1"/>
  <c r="F145" i="1"/>
  <c r="F146" i="1"/>
  <c r="G146" i="1"/>
  <c r="F147" i="1"/>
  <c r="F148" i="1"/>
  <c r="F149" i="1"/>
  <c r="F150" i="1"/>
  <c r="F151" i="1"/>
  <c r="G151" i="1"/>
  <c r="F152" i="1"/>
  <c r="F153" i="1"/>
  <c r="F154" i="1"/>
  <c r="F155" i="1"/>
  <c r="F156" i="1"/>
  <c r="F157" i="1"/>
  <c r="G157" i="1"/>
  <c r="F158" i="1"/>
  <c r="F159" i="1"/>
  <c r="F160" i="1"/>
  <c r="F161" i="1"/>
  <c r="F162" i="1"/>
  <c r="F163" i="1"/>
  <c r="F164" i="1"/>
  <c r="F165" i="1"/>
  <c r="G165" i="1"/>
  <c r="F166" i="1"/>
  <c r="F167" i="1"/>
  <c r="F168" i="1"/>
  <c r="F169" i="1"/>
  <c r="F170" i="1"/>
  <c r="F171" i="1"/>
  <c r="F172" i="1"/>
  <c r="F173" i="1"/>
  <c r="F174" i="1"/>
  <c r="G174" i="1"/>
  <c r="F175" i="1"/>
  <c r="F176" i="1"/>
  <c r="F177" i="1"/>
  <c r="G177" i="1"/>
  <c r="F178" i="1"/>
  <c r="F179" i="1"/>
  <c r="F180" i="1"/>
  <c r="F181" i="1"/>
  <c r="G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G205" i="1"/>
  <c r="F206" i="1"/>
  <c r="G206" i="1"/>
  <c r="F207" i="1"/>
  <c r="F208" i="1"/>
  <c r="F209" i="1"/>
  <c r="G209" i="1"/>
  <c r="F210" i="1"/>
  <c r="G210" i="1"/>
  <c r="F211" i="1"/>
  <c r="G211" i="1"/>
  <c r="F212" i="1"/>
  <c r="F213" i="1"/>
  <c r="F214" i="1"/>
  <c r="F215" i="1"/>
  <c r="G215" i="1"/>
  <c r="F216" i="1"/>
  <c r="F217" i="1"/>
  <c r="F218" i="1"/>
  <c r="G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G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G243" i="1"/>
  <c r="F244" i="1"/>
  <c r="G244" i="1"/>
  <c r="F245" i="1"/>
  <c r="G245" i="1"/>
  <c r="F246" i="1"/>
  <c r="F247" i="1"/>
  <c r="F248" i="1"/>
  <c r="F249" i="1"/>
  <c r="F250" i="1"/>
  <c r="F251" i="1"/>
  <c r="F252" i="1"/>
  <c r="F253" i="1"/>
  <c r="G253" i="1"/>
  <c r="F69" i="1"/>
  <c r="F37" i="1"/>
  <c r="F38" i="1"/>
  <c r="G38" i="1"/>
  <c r="F39" i="1"/>
  <c r="G39" i="1"/>
  <c r="F40" i="1"/>
  <c r="F41" i="1"/>
  <c r="G41" i="1"/>
  <c r="F42" i="1"/>
  <c r="F43" i="1"/>
  <c r="G43" i="1"/>
  <c r="F44" i="1"/>
  <c r="F45" i="1"/>
  <c r="G45" i="1"/>
  <c r="F46" i="1"/>
  <c r="G46" i="1"/>
  <c r="F47" i="1"/>
  <c r="G47" i="1"/>
  <c r="F48" i="1"/>
  <c r="F50" i="1"/>
  <c r="G50" i="1"/>
  <c r="F51" i="1"/>
  <c r="F52" i="1"/>
  <c r="F53" i="1"/>
  <c r="G53" i="1"/>
  <c r="G60" i="1"/>
  <c r="F54" i="1"/>
  <c r="F55" i="1"/>
  <c r="G55" i="1"/>
  <c r="F56" i="1"/>
  <c r="G56" i="1"/>
  <c r="F57" i="1"/>
  <c r="F58" i="1"/>
  <c r="G58" i="1"/>
  <c r="F59" i="1"/>
  <c r="F61" i="1"/>
  <c r="G61" i="1"/>
  <c r="G66" i="1"/>
  <c r="F62" i="1"/>
  <c r="F63" i="1"/>
  <c r="G63" i="1"/>
  <c r="F64" i="1"/>
  <c r="G64" i="1"/>
  <c r="F65" i="1"/>
  <c r="G65" i="1"/>
  <c r="F36" i="1"/>
  <c r="F2" i="1"/>
  <c r="F5" i="1"/>
  <c r="F6" i="1"/>
  <c r="G6" i="1"/>
  <c r="F7" i="1"/>
  <c r="F8" i="1"/>
  <c r="G8" i="1"/>
  <c r="F9" i="1"/>
  <c r="G9" i="1"/>
  <c r="F10" i="1"/>
  <c r="G10" i="1"/>
  <c r="F12" i="1"/>
  <c r="G12" i="1"/>
  <c r="F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F22" i="1"/>
  <c r="G22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F31" i="1"/>
  <c r="G31" i="1"/>
  <c r="J215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2" i="1"/>
  <c r="J103" i="1"/>
  <c r="J104" i="1"/>
  <c r="J105" i="1"/>
  <c r="J106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5" i="1"/>
  <c r="J126" i="1"/>
  <c r="J128" i="1"/>
  <c r="J129" i="1"/>
  <c r="J130" i="1"/>
  <c r="J132" i="1"/>
  <c r="J133" i="1"/>
  <c r="J134" i="1"/>
  <c r="J135" i="1"/>
  <c r="J136" i="1"/>
  <c r="J137" i="1"/>
  <c r="J138" i="1"/>
  <c r="J139" i="1"/>
  <c r="J141" i="1"/>
  <c r="J142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2" i="1"/>
  <c r="J194" i="1"/>
  <c r="J195" i="1"/>
  <c r="J196" i="1"/>
  <c r="J197" i="1"/>
  <c r="J198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69" i="1"/>
  <c r="J38" i="1"/>
  <c r="J39" i="1"/>
  <c r="J40" i="1"/>
  <c r="J41" i="1"/>
  <c r="J43" i="1"/>
  <c r="J45" i="1"/>
  <c r="J46" i="1"/>
  <c r="J47" i="1"/>
  <c r="J50" i="1"/>
  <c r="J53" i="1"/>
  <c r="J55" i="1"/>
  <c r="J56" i="1"/>
  <c r="J58" i="1"/>
  <c r="J61" i="1"/>
  <c r="J62" i="1"/>
  <c r="J63" i="1"/>
  <c r="J64" i="1"/>
  <c r="J65" i="1"/>
  <c r="J37" i="1"/>
  <c r="J6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5" i="1"/>
  <c r="G102" i="1"/>
  <c r="G140" i="1"/>
  <c r="G257" i="1"/>
  <c r="G256" i="1"/>
  <c r="G254" i="1"/>
  <c r="G199" i="1"/>
  <c r="G49" i="1"/>
  <c r="G67" i="1"/>
  <c r="G23" i="1"/>
  <c r="G32" i="1"/>
  <c r="G11" i="1"/>
  <c r="G255" i="1"/>
  <c r="G33" i="1"/>
  <c r="E83" i="1"/>
  <c r="E17" i="1"/>
  <c r="E250" i="1"/>
  <c r="E249" i="1"/>
  <c r="E247" i="1"/>
  <c r="E246" i="1"/>
  <c r="E241" i="1"/>
  <c r="E232" i="1"/>
  <c r="E229" i="1"/>
  <c r="E228" i="1"/>
  <c r="E227" i="1"/>
  <c r="E226" i="1"/>
  <c r="E225" i="1"/>
  <c r="E219" i="1"/>
  <c r="E194" i="1"/>
  <c r="E169" i="1"/>
  <c r="E159" i="1"/>
  <c r="E142" i="1"/>
  <c r="E102" i="1"/>
  <c r="E103" i="1"/>
  <c r="E104" i="1"/>
  <c r="E92" i="1"/>
  <c r="E76" i="1"/>
  <c r="E63" i="1"/>
  <c r="E40" i="1"/>
  <c r="E22" i="1"/>
  <c r="E12" i="1"/>
  <c r="E57" i="1"/>
  <c r="E15" i="1"/>
  <c r="E13" i="1"/>
  <c r="E7" i="1"/>
  <c r="E6" i="1"/>
  <c r="E242" i="1"/>
  <c r="E243" i="1"/>
  <c r="E244" i="1"/>
  <c r="E245" i="1"/>
  <c r="E248" i="1"/>
  <c r="E251" i="1"/>
  <c r="E252" i="1"/>
  <c r="E253" i="1"/>
  <c r="E237" i="1"/>
  <c r="E238" i="1"/>
  <c r="E239" i="1"/>
  <c r="E240" i="1"/>
  <c r="E234" i="1"/>
  <c r="E235" i="1"/>
  <c r="E236" i="1"/>
  <c r="E233" i="1"/>
  <c r="E224" i="1"/>
  <c r="E230" i="1"/>
  <c r="E231" i="1"/>
  <c r="E222" i="1"/>
  <c r="E223" i="1"/>
  <c r="E215" i="1"/>
  <c r="E216" i="1"/>
  <c r="E217" i="1"/>
  <c r="E218" i="1"/>
  <c r="E220" i="1"/>
  <c r="E221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01" i="1"/>
  <c r="E202" i="1"/>
  <c r="E200" i="1"/>
  <c r="E190" i="1"/>
  <c r="E191" i="1"/>
  <c r="E192" i="1"/>
  <c r="E193" i="1"/>
  <c r="E195" i="1"/>
  <c r="E196" i="1"/>
  <c r="E197" i="1"/>
  <c r="E198" i="1"/>
  <c r="E188" i="1"/>
  <c r="E189" i="1"/>
  <c r="E185" i="1"/>
  <c r="E186" i="1"/>
  <c r="E187" i="1"/>
  <c r="E179" i="1"/>
  <c r="E180" i="1"/>
  <c r="E181" i="1"/>
  <c r="E182" i="1"/>
  <c r="E183" i="1"/>
  <c r="E184" i="1"/>
  <c r="E173" i="1"/>
  <c r="E174" i="1"/>
  <c r="E175" i="1"/>
  <c r="E176" i="1"/>
  <c r="E177" i="1"/>
  <c r="E178" i="1"/>
  <c r="E161" i="1"/>
  <c r="E162" i="1"/>
  <c r="E163" i="1"/>
  <c r="E164" i="1"/>
  <c r="E165" i="1"/>
  <c r="E166" i="1"/>
  <c r="E167" i="1"/>
  <c r="E168" i="1"/>
  <c r="E170" i="1"/>
  <c r="E171" i="1"/>
  <c r="E17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60" i="1"/>
  <c r="E141" i="1"/>
  <c r="E87" i="1"/>
  <c r="E139" i="1"/>
  <c r="E136" i="1"/>
  <c r="E137" i="1"/>
  <c r="E138" i="1"/>
  <c r="E129" i="1"/>
  <c r="E130" i="1"/>
  <c r="E131" i="1"/>
  <c r="E132" i="1"/>
  <c r="E133" i="1"/>
  <c r="E134" i="1"/>
  <c r="E135" i="1"/>
  <c r="E126" i="1"/>
  <c r="E127" i="1"/>
  <c r="E128" i="1"/>
  <c r="E122" i="1"/>
  <c r="E123" i="1"/>
  <c r="E124" i="1"/>
  <c r="E125" i="1"/>
  <c r="E119" i="1"/>
  <c r="E120" i="1"/>
  <c r="E121" i="1"/>
  <c r="E116" i="1"/>
  <c r="E117" i="1"/>
  <c r="E118" i="1"/>
  <c r="E114" i="1"/>
  <c r="E112" i="1"/>
  <c r="E113" i="1"/>
  <c r="E105" i="1"/>
  <c r="E106" i="1"/>
  <c r="E107" i="1"/>
  <c r="E108" i="1"/>
  <c r="E109" i="1"/>
  <c r="E110" i="1"/>
  <c r="E111" i="1"/>
  <c r="E100" i="1"/>
  <c r="E101" i="1"/>
  <c r="E97" i="1"/>
  <c r="E98" i="1"/>
  <c r="E99" i="1"/>
  <c r="E96" i="1"/>
  <c r="E95" i="1"/>
  <c r="E91" i="1"/>
  <c r="E93" i="1"/>
  <c r="E94" i="1"/>
  <c r="E88" i="1"/>
  <c r="E89" i="1"/>
  <c r="E85" i="1"/>
  <c r="E86" i="1"/>
  <c r="E90" i="1"/>
  <c r="E84" i="1"/>
  <c r="E79" i="1"/>
  <c r="E80" i="1"/>
  <c r="E81" i="1"/>
  <c r="E82" i="1"/>
  <c r="E77" i="1"/>
  <c r="E78" i="1"/>
  <c r="E73" i="1"/>
  <c r="E74" i="1"/>
  <c r="E75" i="1"/>
  <c r="E72" i="1"/>
  <c r="E71" i="1"/>
  <c r="E70" i="1"/>
  <c r="E69" i="1"/>
  <c r="E37" i="1"/>
  <c r="E38" i="1"/>
  <c r="E39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8" i="1"/>
  <c r="E59" i="1"/>
  <c r="E61" i="1"/>
  <c r="E62" i="1"/>
  <c r="E64" i="1"/>
  <c r="E65" i="1"/>
  <c r="E36" i="1"/>
  <c r="E24" i="1"/>
  <c r="E25" i="1"/>
  <c r="E26" i="1"/>
  <c r="E27" i="1"/>
  <c r="E28" i="1"/>
  <c r="E29" i="1"/>
  <c r="E30" i="1"/>
  <c r="E31" i="1"/>
  <c r="E14" i="1"/>
  <c r="E16" i="1"/>
  <c r="E18" i="1"/>
  <c r="E19" i="1"/>
  <c r="E20" i="1"/>
  <c r="E21" i="1"/>
  <c r="E8" i="1"/>
  <c r="E9" i="1"/>
  <c r="E10" i="1"/>
  <c r="E5" i="1"/>
  <c r="E2" i="1"/>
</calcChain>
</file>

<file path=xl/sharedStrings.xml><?xml version="1.0" encoding="utf-8"?>
<sst xmlns="http://schemas.openxmlformats.org/spreadsheetml/2006/main" count="447" uniqueCount="169">
  <si>
    <t>6 HR</t>
  </si>
  <si>
    <t>START OF WEC FROM EDGE OF ROLLER (mm)</t>
  </si>
  <si>
    <t>END OF WEC FROM EDGE OF ROLLER (mm)</t>
  </si>
  <si>
    <t>MIN CRACK DEPTH um</t>
  </si>
  <si>
    <t>ZONE OF SECTIONING INCLUSION FOUND (mm)</t>
  </si>
  <si>
    <t>DEPTH OF INCLUSION (um)</t>
  </si>
  <si>
    <t>4 HR</t>
  </si>
  <si>
    <t>MAX CRACK DEPTH (um)</t>
  </si>
  <si>
    <t>NUMBER OF INCLUSION (RANKED 1 or 2) FOUND TO INTERACTWITH WEC</t>
  </si>
  <si>
    <t>WEC 9</t>
  </si>
  <si>
    <t>MAX CRACK SPAN (um)</t>
  </si>
  <si>
    <t>Roller</t>
  </si>
  <si>
    <t>WEC 1</t>
  </si>
  <si>
    <t>WEC 5</t>
  </si>
  <si>
    <t>WEC 8</t>
  </si>
  <si>
    <t>2.257, 2.291, 2.447</t>
  </si>
  <si>
    <t>98, 97, 97</t>
  </si>
  <si>
    <t>WEC 3</t>
  </si>
  <si>
    <t>WEC 4</t>
  </si>
  <si>
    <t>WEC 7</t>
  </si>
  <si>
    <t>WEC 7.2</t>
  </si>
  <si>
    <t>WEC 7.5</t>
  </si>
  <si>
    <t>WEC 2.9</t>
  </si>
  <si>
    <t>WEC 2</t>
  </si>
  <si>
    <t>WEC 2.5</t>
  </si>
  <si>
    <t>WEC 3.5</t>
  </si>
  <si>
    <t>WEC 6</t>
  </si>
  <si>
    <t>WEC 12</t>
  </si>
  <si>
    <t>x</t>
  </si>
  <si>
    <r>
      <rPr>
        <b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- data not available</t>
    </r>
  </si>
  <si>
    <t>12 HR</t>
  </si>
  <si>
    <t>WEC 6.1</t>
  </si>
  <si>
    <t>WEC 6.2</t>
  </si>
  <si>
    <t>WEC 10</t>
  </si>
  <si>
    <t>WEC 11</t>
  </si>
  <si>
    <t>WEC 2.1</t>
  </si>
  <si>
    <t>WEC 9.1</t>
  </si>
  <si>
    <t>WEC 7.1</t>
  </si>
  <si>
    <t>2.543, 2.558</t>
  </si>
  <si>
    <t>46, 60</t>
  </si>
  <si>
    <t>100, x, 90</t>
  </si>
  <si>
    <t>1.95, x, 2.1</t>
  </si>
  <si>
    <t>77,24</t>
  </si>
  <si>
    <t>3.3, 2.97</t>
  </si>
  <si>
    <t>18 HR</t>
  </si>
  <si>
    <t>WEC 1.1</t>
  </si>
  <si>
    <t>WEC 3.6</t>
  </si>
  <si>
    <t>WEC 3.7</t>
  </si>
  <si>
    <t>WEC 3.75</t>
  </si>
  <si>
    <t>WEC 3.8</t>
  </si>
  <si>
    <t>WEC 3.9</t>
  </si>
  <si>
    <t>WEC 3.95</t>
  </si>
  <si>
    <t>WEC 4.5</t>
  </si>
  <si>
    <t>WEC 5.1</t>
  </si>
  <si>
    <t>WEC 5.2</t>
  </si>
  <si>
    <t>WEC 6.6</t>
  </si>
  <si>
    <t>WEC 6.8</t>
  </si>
  <si>
    <t>WEC 6.9</t>
  </si>
  <si>
    <t>WEC 7.6</t>
  </si>
  <si>
    <t>WEC 7.7</t>
  </si>
  <si>
    <t>WEC 8.5</t>
  </si>
  <si>
    <t>WEC 9.5</t>
  </si>
  <si>
    <t>WEC 10.9</t>
  </si>
  <si>
    <t>WEC 11.3</t>
  </si>
  <si>
    <t>WEC 11.5</t>
  </si>
  <si>
    <t>WEC 11.9</t>
  </si>
  <si>
    <t>WEC 3.5+3.6*</t>
  </si>
  <si>
    <t>WEC 3.75+3.8*</t>
  </si>
  <si>
    <t>WEC 6.0+6.1*</t>
  </si>
  <si>
    <t>WEC 6.8+6.9*</t>
  </si>
  <si>
    <t>WEC 9.5+10*</t>
  </si>
  <si>
    <t>WEC 11.5+11.9*</t>
  </si>
  <si>
    <t>WEC 12+12.1*</t>
  </si>
  <si>
    <t>WEC 1.7</t>
  </si>
  <si>
    <t>WEC 3.85</t>
  </si>
  <si>
    <t>WEC 4+4.5*</t>
  </si>
  <si>
    <t>WEC 4.1</t>
  </si>
  <si>
    <t>WEC 4.2</t>
  </si>
  <si>
    <t>WEC 4.7</t>
  </si>
  <si>
    <t>WEC 4.8</t>
  </si>
  <si>
    <t>WEC 4.85</t>
  </si>
  <si>
    <t>WEC 4.9</t>
  </si>
  <si>
    <t>WEC 5.25</t>
  </si>
  <si>
    <t>WEC 5.3</t>
  </si>
  <si>
    <t>WEC 5.9</t>
  </si>
  <si>
    <t>WEC 6.3</t>
  </si>
  <si>
    <t>WEC 6.4</t>
  </si>
  <si>
    <t>WEC 6.5</t>
  </si>
  <si>
    <t>WEC 6.65</t>
  </si>
  <si>
    <t>WEC 6.7</t>
  </si>
  <si>
    <t>WEC 8.6</t>
  </si>
  <si>
    <t>WEC 10.5</t>
  </si>
  <si>
    <t>WEC 11.1</t>
  </si>
  <si>
    <t>WEC 11.4</t>
  </si>
  <si>
    <t>WEC 1.8</t>
  </si>
  <si>
    <t>WEC 5.5</t>
  </si>
  <si>
    <t>WEC 5.8</t>
  </si>
  <si>
    <t>WEC 5.85</t>
  </si>
  <si>
    <t>WEC 7.3</t>
  </si>
  <si>
    <t>WEC 8.1</t>
  </si>
  <si>
    <t>WEC 8.8</t>
  </si>
  <si>
    <t>WEC 8.9</t>
  </si>
  <si>
    <t>WEC 10.3</t>
  </si>
  <si>
    <t>WEC 11.2</t>
  </si>
  <si>
    <t>WEC 5+5.1*</t>
  </si>
  <si>
    <t>WEC 5.5+5.8*</t>
  </si>
  <si>
    <t>WEC 8.9+9*</t>
  </si>
  <si>
    <t>WEC 10.3+10.5*</t>
  </si>
  <si>
    <t>WEC 1.5</t>
  </si>
  <si>
    <t>WEC 1.6</t>
  </si>
  <si>
    <t>WEC 1.65</t>
  </si>
  <si>
    <t>WEC 2.2</t>
  </si>
  <si>
    <t>WEC 2.3</t>
  </si>
  <si>
    <t>WEC 2.4</t>
  </si>
  <si>
    <t>WEC 2.8</t>
  </si>
  <si>
    <t xml:space="preserve">WEC 2.6 </t>
  </si>
  <si>
    <t>WEC 3.1</t>
  </si>
  <si>
    <t>WEC 3.2</t>
  </si>
  <si>
    <t>WEC 3.3</t>
  </si>
  <si>
    <t>WEC 8.7</t>
  </si>
  <si>
    <t>WEC 10.4</t>
  </si>
  <si>
    <t>WEC 10.6</t>
  </si>
  <si>
    <t>WEC 10.7</t>
  </si>
  <si>
    <t>WEC 1.3</t>
  </si>
  <si>
    <t>WEC 4+4.1</t>
  </si>
  <si>
    <t>WEC 7.9</t>
  </si>
  <si>
    <t>WEC 1.4</t>
  </si>
  <si>
    <t>WEC 1.9</t>
  </si>
  <si>
    <t>WEC 2.05</t>
  </si>
  <si>
    <t>WEC 2.08</t>
  </si>
  <si>
    <t>WEC 2.09</t>
  </si>
  <si>
    <t>WEC 2.7</t>
  </si>
  <si>
    <t>WEC 7.6+7.8</t>
  </si>
  <si>
    <t>WEC 8.4</t>
  </si>
  <si>
    <t>WEC 8.55</t>
  </si>
  <si>
    <t>WEC 9.2</t>
  </si>
  <si>
    <t>WEC 9.3</t>
  </si>
  <si>
    <t>Where Min depth is = 0 this denotes a WEC that has reached the surface.</t>
  </si>
  <si>
    <t>DIFFERENCE END-START (mm) - CRACK LENGTH</t>
  </si>
  <si>
    <t>* denotes a WEC that has joined up as a result of two other cracks coalescing.</t>
  </si>
  <si>
    <t>WEC 2.4+2.45*</t>
  </si>
  <si>
    <t>2.496, 2.496</t>
  </si>
  <si>
    <t>143,95</t>
  </si>
  <si>
    <t>2.095, 2.105, 2.356</t>
  </si>
  <si>
    <t>128, 180, 113</t>
  </si>
  <si>
    <t>2.125, 2.401</t>
  </si>
  <si>
    <t>430, 150</t>
  </si>
  <si>
    <t>WEC 3.4</t>
  </si>
  <si>
    <t>WEC 4.6</t>
  </si>
  <si>
    <t>WEC 5.6</t>
  </si>
  <si>
    <t>WEC 5.4</t>
  </si>
  <si>
    <t xml:space="preserve">WEC 9.4 </t>
  </si>
  <si>
    <t>MID CRACK DEPTH (um)</t>
  </si>
  <si>
    <t>WEC SEVERITY</t>
  </si>
  <si>
    <t>DIFFERENCE END-START (um) - CRACK LENGTH</t>
  </si>
  <si>
    <t>Average Severity 6 hr =</t>
  </si>
  <si>
    <t>Average R3 =</t>
  </si>
  <si>
    <t>Average R2 =</t>
  </si>
  <si>
    <t>Average R1 =</t>
  </si>
  <si>
    <t>Average Severity 12 hr =</t>
  </si>
  <si>
    <t xml:space="preserve">Avearge severity 18 hr = </t>
  </si>
  <si>
    <t>Avearge R2 =</t>
  </si>
  <si>
    <t>Avearge R1 =</t>
  </si>
  <si>
    <t>Average severity R3 outer =</t>
  </si>
  <si>
    <t>Avearge severity R3 inner =</t>
  </si>
  <si>
    <t>Average crack length outer =</t>
  </si>
  <si>
    <t xml:space="preserve">Avearge crack length inner = </t>
  </si>
  <si>
    <t>Average crack span outer =</t>
  </si>
  <si>
    <t>Avearge crack span inner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</si>
</sst>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0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7" xfId="0" applyFont="1" applyFill="1" applyBorder="1" applyAlignment="1">
      <alignment horizontal="center" vertical="center"/>
    </xf>
    <xf numFmtId="1" fontId="0" fillId="0" borderId="0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Border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 applyFill="1" applyBorder="1"/>
    <xf numFmtId="0" fontId="0" fillId="0" borderId="2" xfId="0" applyFill="1" applyBorder="1"/>
    <xf numFmtId="164" fontId="0" fillId="0" borderId="2" xfId="0" applyNumberFormat="1" applyBorder="1"/>
    <xf numFmtId="0" fontId="0" fillId="0" borderId="0" xfId="0" applyBorder="1" applyAlignment="1">
      <alignment horizontal="right"/>
    </xf>
    <xf numFmtId="0" fontId="2" fillId="0" borderId="12" xfId="0" applyFont="1" applyFill="1" applyBorder="1"/>
    <xf numFmtId="0" fontId="3" fillId="0" borderId="2" xfId="0" applyFont="1" applyFill="1" applyBorder="1"/>
    <xf numFmtId="0" fontId="0" fillId="0" borderId="3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>
      <alignment horizontal="right"/>
    </xf>
    <xf numFmtId="0" fontId="1" fillId="0" borderId="20" xfId="0" applyFont="1" applyBorder="1"/>
    <xf numFmtId="0" fontId="1" fillId="0" borderId="11" xfId="0" applyFont="1" applyBorder="1"/>
    <xf numFmtId="0" fontId="1" fillId="0" borderId="11" xfId="0" applyFont="1" applyFill="1" applyBorder="1"/>
    <xf numFmtId="0" fontId="1" fillId="0" borderId="10" xfId="0" applyFont="1" applyFill="1" applyBorder="1"/>
    <xf numFmtId="0" fontId="5" fillId="0" borderId="11" xfId="0" applyFont="1" applyBorder="1"/>
    <xf numFmtId="0" fontId="2" fillId="0" borderId="11" xfId="0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1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1" fontId="0" fillId="0" borderId="0" xfId="0" applyNumberFormat="1" applyBorder="1"/>
    <xf numFmtId="0" fontId="0" fillId="0" borderId="0" xfId="0" applyBorder="1"/>
    <xf numFmtId="1" fontId="0" fillId="0" borderId="0" xfId="0" applyNumberFormat="1" applyBorder="1"/>
    <xf numFmtId="1" fontId="0" fillId="0" borderId="0" xfId="0" applyNumberFormat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2" xfId="0" applyFon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0" fillId="0" borderId="6" xfId="0" applyFont="1" applyBorder="1"/>
    <xf numFmtId="0" fontId="3" fillId="0" borderId="1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4" fillId="0" borderId="0" xfId="0" applyFont="1" applyBorder="1" applyAlignment="1">
      <alignment horizontal="left" vertical="center"/>
    </xf>
    <xf numFmtId="0" fontId="0" fillId="0" borderId="12" xfId="0" applyBorder="1"/>
    <xf numFmtId="0" fontId="0" fillId="0" borderId="0" xfId="0" applyFill="1"/>
    <xf numFmtId="0" fontId="0" fillId="0" borderId="6" xfId="0" applyFill="1" applyBorder="1"/>
    <xf numFmtId="0" fontId="5" fillId="0" borderId="11" xfId="0" applyFont="1" applyFill="1" applyBorder="1"/>
    <xf numFmtId="1" fontId="0" fillId="0" borderId="0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/>
    <xf numFmtId="1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1" fontId="0" fillId="0" borderId="2" xfId="0" applyNumberFormat="1" applyBorder="1"/>
    <xf numFmtId="166" fontId="0" fillId="0" borderId="0" xfId="0" applyNumberFormat="1" applyBorder="1"/>
    <xf numFmtId="166" fontId="0" fillId="0" borderId="2" xfId="0" applyNumberFormat="1" applyBorder="1"/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6" fillId="0" borderId="0" xfId="0" applyFont="1"/>
    <xf numFmtId="166" fontId="6" fillId="0" borderId="0" xfId="0" applyNumberFormat="1" applyFont="1"/>
    <xf numFmtId="0" fontId="1" fillId="0" borderId="12" xfId="0" applyFont="1" applyFill="1" applyBorder="1"/>
    <xf numFmtId="1" fontId="6" fillId="0" borderId="0" xfId="0" applyNumberFormat="1" applyFont="1" applyBorder="1"/>
    <xf numFmtId="166" fontId="6" fillId="0" borderId="0" xfId="0" applyNumberFormat="1" applyFont="1" applyBorder="1"/>
    <xf numFmtId="0" fontId="6" fillId="0" borderId="0" xfId="0" applyFont="1" applyFill="1"/>
    <xf numFmtId="0" fontId="6" fillId="0" borderId="0" xfId="0" applyFont="1" applyFill="1" applyBorder="1"/>
    <xf numFmtId="0" fontId="1" fillId="0" borderId="0" xfId="0" applyFont="1" applyFill="1" applyBorder="1"/>
    <xf numFmtId="0" fontId="6" fillId="0" borderId="0" xfId="0" applyFont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1076325</xdr:colOff>
      <xdr:row>23</xdr:row>
      <xdr:rowOff>161925</xdr:rowOff>
    </xdr:from>
    <xdr:to>
      <xdr:col>13</xdr:col>
      <xdr:colOff>809625</xdr:colOff>
      <xdr:row>28</xdr:row>
      <xdr:rowOff>152400</xdr:rowOff>
    </xdr:to>
    <xdr:sp macro="" textlink="">
      <xdr:nvSpPr>
        <xdr:cNvPr id="2" name="TextBox 1"/>
        <xdr:cNvSpPr txBox="1"/>
      </xdr:nvSpPr>
      <xdr:spPr>
        <a:xfrm>
          <a:off x="12830175" y="4953000"/>
          <a:ext cx="374332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NO INCLUSIONS RECORDED FOR THESE WECS,</a:t>
          </a:r>
          <a:r>
            <a:rPr lang="en-GB" sz="1200" b="1" baseline="0"/>
            <a:t> SOME</a:t>
          </a:r>
          <a:r>
            <a:rPr lang="en-GB" sz="1200" b="1"/>
            <a:t> WECS WERE RECORDED DURING STANDARD SECTIONING , SECTIONING INTERVALS OF 15-30UM THEREFORE INCLUSIONS MAY HAVE BEEN LOSSED</a:t>
          </a:r>
        </a:p>
      </xdr:txBody>
    </xdr:sp>
    <xdr:clientData/>
  </xdr:twoCellAnchor>
  <xdr:twoCellAnchor>
    <xdr:from>
      <xdr:col>11</xdr:col>
      <xdr:colOff>1123950</xdr:colOff>
      <xdr:row>38</xdr:row>
      <xdr:rowOff>142875</xdr:rowOff>
    </xdr:from>
    <xdr:to>
      <xdr:col>13</xdr:col>
      <xdr:colOff>857250</xdr:colOff>
      <xdr:row>44</xdr:row>
      <xdr:rowOff>180975</xdr:rowOff>
    </xdr:to>
    <xdr:sp macro="" textlink="">
      <xdr:nvSpPr>
        <xdr:cNvPr id="4" name="TextBox 3"/>
        <xdr:cNvSpPr txBox="1"/>
      </xdr:nvSpPr>
      <xdr:spPr>
        <a:xfrm>
          <a:off x="13687425" y="8324850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NO INCLUSIONS RECORDED FOR THESE WECS, THESE WECS WERE RECORDED DURING STANDARD SECTIONING , SECTIONING INTERVALS OF 15-30UM THEREFORE INCLUSIONS MAY HAVE BEEN LOSSED</a:t>
          </a:r>
        </a:p>
      </xdr:txBody>
    </xdr:sp>
    <xdr:clientData/>
  </xdr:twoCellAnchor>
  <xdr:twoCellAnchor>
    <xdr:from>
      <xdr:col>11</xdr:col>
      <xdr:colOff>1219200</xdr:colOff>
      <xdr:row>70</xdr:row>
      <xdr:rowOff>85725</xdr:rowOff>
    </xdr:from>
    <xdr:to>
      <xdr:col>13</xdr:col>
      <xdr:colOff>952500</xdr:colOff>
      <xdr:row>76</xdr:row>
      <xdr:rowOff>123825</xdr:rowOff>
    </xdr:to>
    <xdr:sp macro="" textlink="">
      <xdr:nvSpPr>
        <xdr:cNvPr id="5" name="TextBox 4"/>
        <xdr:cNvSpPr txBox="1"/>
      </xdr:nvSpPr>
      <xdr:spPr>
        <a:xfrm>
          <a:off x="12973050" y="14258925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NO INCLUSIONS RECORDED FOR THESE WECS, SOME OF THESE WECS WERE RECORDED DURING STANDARD SECTIONING , SECTIONING INTERVALS OF 15-30UM THEREFORE INCLUSIONS MAY HAVE BEEN LOSSED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4"/>
  <sheetViews>
    <sheetView tabSelected="1" topLeftCell="A204" zoomScaleNormal="100" workbookViewId="0">
      <selection activeCell="D102" sqref="D102"/>
    </sheetView>
  </sheetViews>
  <sheetFormatPr defaultRowHeight="15" x14ac:dyDescent="0.25"/>
  <cols>
    <col min="1" max="1" width="16.28515625" customWidth="1"/>
    <col min="2" max="2" width="7.140625" customWidth="1"/>
    <col min="3" max="3" width="23.28515625" bestFit="1" customWidth="1"/>
    <col min="4" max="4" width="27.140625" customWidth="1"/>
    <col min="5" max="7" width="26.28515625" customWidth="1"/>
    <col min="8" max="8" width="24.140625" customWidth="1"/>
    <col min="9" max="10" width="24.85546875" customWidth="1"/>
    <col min="11" max="11" width="27.140625" customWidth="1"/>
    <col min="12" max="12" width="31.5703125" customWidth="1"/>
    <col min="13" max="13" width="28.5703125" customWidth="1"/>
    <col min="14" max="14" width="28.140625" customWidth="1"/>
  </cols>
  <sheetData>
    <row r="1" spans="1:19" ht="47.25" x14ac:dyDescent="0.25">
      <c r="A1" s="6" t="s">
        <v>6</v>
      </c>
      <c r="B1" s="8" t="s">
        <v>11</v>
      </c>
      <c r="C1" s="4" t="s">
        <v>1</v>
      </c>
      <c r="D1" s="4" t="s">
        <v>2</v>
      </c>
      <c r="E1" s="4" t="s">
        <v>138</v>
      </c>
      <c r="F1" s="4" t="s">
        <v>154</v>
      </c>
      <c r="G1" s="4" t="s">
        <v>153</v>
      </c>
      <c r="H1" s="3" t="s">
        <v>7</v>
      </c>
      <c r="I1" s="4" t="s">
        <v>3</v>
      </c>
      <c r="J1" s="4" t="s">
        <v>152</v>
      </c>
      <c r="K1" s="4" t="s">
        <v>10</v>
      </c>
      <c r="L1" s="4" t="s">
        <v>8</v>
      </c>
      <c r="M1" s="4" t="s">
        <v>4</v>
      </c>
      <c r="N1" s="5" t="s">
        <v>5</v>
      </c>
    </row>
    <row r="2" spans="1:19" s="2" customFormat="1" ht="15.75" x14ac:dyDescent="0.25">
      <c r="A2" s="7" t="s">
        <v>9</v>
      </c>
      <c r="B2" s="159">
        <v>1</v>
      </c>
      <c r="C2" s="159">
        <v>2</v>
      </c>
      <c r="D2" s="159">
        <v>2.012</v>
      </c>
      <c r="E2" s="159">
        <f>D2-C2</f>
        <v>1.2000000000000011E-2</v>
      </c>
      <c r="F2" s="159">
        <f>(D2-C2)*10^3</f>
        <v>12.000000000000011</v>
      </c>
      <c r="G2" s="159">
        <f>(F2*J2*K2)*10^(-9)</f>
        <v>1.2036000000000011E-5</v>
      </c>
      <c r="H2" s="159">
        <v>62</v>
      </c>
      <c r="I2" s="159">
        <v>56</v>
      </c>
      <c r="J2" s="159">
        <f>H2-((H2-I2)/2)</f>
        <v>59</v>
      </c>
      <c r="K2" s="159">
        <v>17</v>
      </c>
      <c r="L2" s="159">
        <v>1</v>
      </c>
      <c r="M2" s="159">
        <v>2</v>
      </c>
      <c r="N2" s="164">
        <v>5.8999999999999997E-2</v>
      </c>
      <c r="O2" s="1"/>
      <c r="P2" s="1"/>
      <c r="Q2" s="1"/>
      <c r="R2" s="1"/>
      <c r="S2" s="1"/>
    </row>
    <row r="4" spans="1:19" ht="47.25" x14ac:dyDescent="0.25">
      <c r="A4" s="6" t="s">
        <v>0</v>
      </c>
      <c r="B4" s="8" t="s">
        <v>11</v>
      </c>
      <c r="C4" s="4" t="s">
        <v>1</v>
      </c>
      <c r="D4" s="4" t="s">
        <v>2</v>
      </c>
      <c r="E4" s="4" t="s">
        <v>138</v>
      </c>
      <c r="F4" s="4" t="s">
        <v>154</v>
      </c>
      <c r="G4" s="4" t="s">
        <v>153</v>
      </c>
      <c r="H4" s="3" t="s">
        <v>7</v>
      </c>
      <c r="I4" s="4" t="s">
        <v>3</v>
      </c>
      <c r="J4" s="4" t="s">
        <v>152</v>
      </c>
      <c r="K4" s="4" t="s">
        <v>10</v>
      </c>
      <c r="L4" s="4" t="s">
        <v>8</v>
      </c>
      <c r="M4" s="4" t="s">
        <v>4</v>
      </c>
      <c r="N4" s="5" t="s">
        <v>5</v>
      </c>
    </row>
    <row r="5" spans="1:19" ht="15.75" x14ac:dyDescent="0.25">
      <c r="A5" s="28" t="s">
        <v>12</v>
      </c>
      <c r="B5" s="2">
        <v>1</v>
      </c>
      <c r="C5" s="10">
        <v>2.379</v>
      </c>
      <c r="D5" s="12">
        <v>2.42</v>
      </c>
      <c r="E5" s="10">
        <f>D5-C5</f>
        <v>4.0999999999999925E-2</v>
      </c>
      <c r="F5" s="91">
        <f>(D5-C5)*10^3</f>
        <v>40.999999999999929</v>
      </c>
      <c r="G5" s="196">
        <f>(F5*J5*K5)*10^(-9)</f>
        <v>1.4710799999999974E-4</v>
      </c>
      <c r="H5" s="91">
        <v>92</v>
      </c>
      <c r="I5" s="2">
        <v>64</v>
      </c>
      <c r="J5" s="178">
        <f>H5-((H5-I5)/2)</f>
        <v>78</v>
      </c>
      <c r="K5" s="2">
        <v>46</v>
      </c>
      <c r="L5" s="2">
        <v>1</v>
      </c>
      <c r="M5" s="13">
        <v>2.3860000000000001</v>
      </c>
      <c r="N5" s="14">
        <v>74</v>
      </c>
    </row>
    <row r="6" spans="1:19" s="182" customFormat="1" ht="15.75" x14ac:dyDescent="0.25">
      <c r="A6" s="30" t="s">
        <v>17</v>
      </c>
      <c r="B6" s="177">
        <v>1</v>
      </c>
      <c r="C6" s="177">
        <v>7.98</v>
      </c>
      <c r="D6" s="177">
        <v>8.44</v>
      </c>
      <c r="E6" s="98">
        <f t="shared" ref="E6:E7" si="0">D6-C6</f>
        <v>0.45999999999999908</v>
      </c>
      <c r="F6" s="91">
        <f t="shared" ref="F6:F31" si="1">(D6-C6)*10^3</f>
        <v>459.99999999999909</v>
      </c>
      <c r="G6" s="196">
        <f t="shared" ref="G6:G31" si="2">(F6*J6*K6)*10^(-9)</f>
        <v>4.6781999999999909E-3</v>
      </c>
      <c r="H6" s="185">
        <v>128</v>
      </c>
      <c r="I6" s="177">
        <v>52</v>
      </c>
      <c r="J6" s="178">
        <f t="shared" ref="J6:J31" si="3">H6-((H6-I6)/2)</f>
        <v>90</v>
      </c>
      <c r="K6" s="177">
        <v>113</v>
      </c>
      <c r="L6" s="177"/>
      <c r="M6" s="173"/>
      <c r="N6" s="165"/>
    </row>
    <row r="7" spans="1:19" ht="15.75" x14ac:dyDescent="0.25">
      <c r="A7" s="30" t="s">
        <v>18</v>
      </c>
      <c r="B7" s="177">
        <v>1</v>
      </c>
      <c r="C7" s="177">
        <v>2.68</v>
      </c>
      <c r="D7" s="177">
        <v>3.18</v>
      </c>
      <c r="E7" s="10">
        <f t="shared" si="0"/>
        <v>0.5</v>
      </c>
      <c r="F7" s="91">
        <f t="shared" si="1"/>
        <v>500</v>
      </c>
      <c r="G7" s="198" t="s">
        <v>28</v>
      </c>
      <c r="H7" s="83" t="s">
        <v>28</v>
      </c>
      <c r="I7" s="160" t="s">
        <v>28</v>
      </c>
      <c r="J7" s="160" t="s">
        <v>28</v>
      </c>
      <c r="K7" s="160" t="s">
        <v>28</v>
      </c>
      <c r="L7" s="178"/>
      <c r="M7" s="172"/>
      <c r="N7" s="171"/>
    </row>
    <row r="8" spans="1:19" ht="15.75" x14ac:dyDescent="0.25">
      <c r="A8" s="29" t="s">
        <v>13</v>
      </c>
      <c r="B8" s="2">
        <v>1</v>
      </c>
      <c r="C8" s="10">
        <v>2.2530000000000001</v>
      </c>
      <c r="D8" s="12">
        <v>2.484</v>
      </c>
      <c r="E8" s="10">
        <f t="shared" ref="E8:E31" si="4">D8-C8</f>
        <v>0.23099999999999987</v>
      </c>
      <c r="F8" s="91">
        <f t="shared" si="1"/>
        <v>230.99999999999989</v>
      </c>
      <c r="G8" s="196">
        <f t="shared" si="2"/>
        <v>8.2952099999999956E-3</v>
      </c>
      <c r="H8" s="91">
        <v>260</v>
      </c>
      <c r="I8" s="2">
        <v>82</v>
      </c>
      <c r="J8" s="178">
        <f t="shared" si="3"/>
        <v>171</v>
      </c>
      <c r="K8" s="2">
        <v>210</v>
      </c>
      <c r="L8" s="2">
        <v>3</v>
      </c>
      <c r="M8" s="13" t="s">
        <v>15</v>
      </c>
      <c r="N8" s="15" t="s">
        <v>16</v>
      </c>
    </row>
    <row r="9" spans="1:19" ht="15.75" x14ac:dyDescent="0.25">
      <c r="A9" s="29" t="s">
        <v>14</v>
      </c>
      <c r="B9" s="2">
        <v>1</v>
      </c>
      <c r="C9" s="10">
        <v>2.5179999999999998</v>
      </c>
      <c r="D9" s="12">
        <v>2.5449999999999999</v>
      </c>
      <c r="E9" s="10">
        <f t="shared" si="4"/>
        <v>2.7000000000000135E-2</v>
      </c>
      <c r="F9" s="91">
        <f t="shared" si="1"/>
        <v>27.000000000000135</v>
      </c>
      <c r="G9" s="196">
        <f t="shared" si="2"/>
        <v>1.5133500000000076E-4</v>
      </c>
      <c r="H9" s="91">
        <v>115</v>
      </c>
      <c r="I9" s="2">
        <v>75</v>
      </c>
      <c r="J9" s="178">
        <f t="shared" si="3"/>
        <v>95</v>
      </c>
      <c r="K9" s="2">
        <v>59</v>
      </c>
      <c r="L9" s="2"/>
      <c r="M9" s="13"/>
      <c r="N9" s="15"/>
    </row>
    <row r="10" spans="1:19" ht="15.75" x14ac:dyDescent="0.25">
      <c r="A10" s="29" t="s">
        <v>9</v>
      </c>
      <c r="B10" s="2">
        <v>1</v>
      </c>
      <c r="C10" s="11">
        <v>2.4710000000000001</v>
      </c>
      <c r="D10" s="12">
        <v>2.5049999999999999</v>
      </c>
      <c r="E10" s="10">
        <f t="shared" si="4"/>
        <v>3.3999999999999808E-2</v>
      </c>
      <c r="F10" s="91">
        <f t="shared" si="1"/>
        <v>33.999999999999808</v>
      </c>
      <c r="G10" s="196">
        <f t="shared" si="2"/>
        <v>2.0889599999999886E-4</v>
      </c>
      <c r="H10" s="91">
        <v>118</v>
      </c>
      <c r="I10" s="2">
        <v>74</v>
      </c>
      <c r="J10" s="178">
        <f t="shared" si="3"/>
        <v>96</v>
      </c>
      <c r="K10" s="9">
        <v>64</v>
      </c>
      <c r="L10" s="12">
        <v>1</v>
      </c>
      <c r="M10" s="13">
        <v>2.4910000000000001</v>
      </c>
      <c r="N10" s="15">
        <v>86</v>
      </c>
    </row>
    <row r="11" spans="1:19" ht="15.75" x14ac:dyDescent="0.25">
      <c r="A11" s="30"/>
      <c r="B11" s="177"/>
      <c r="C11" s="177"/>
      <c r="D11" s="177"/>
      <c r="E11" s="10"/>
      <c r="F11" s="203" t="s">
        <v>158</v>
      </c>
      <c r="G11" s="204">
        <f>AVERAGE(G5:G10)</f>
        <v>2.6961497999999974E-3</v>
      </c>
      <c r="H11" s="83"/>
      <c r="I11" s="160"/>
      <c r="J11" s="178"/>
      <c r="K11" s="160"/>
      <c r="L11" s="177"/>
      <c r="M11" s="172"/>
      <c r="N11" s="179"/>
    </row>
    <row r="12" spans="1:19" s="182" customFormat="1" ht="15.75" x14ac:dyDescent="0.25">
      <c r="A12" s="30" t="s">
        <v>23</v>
      </c>
      <c r="B12" s="177">
        <v>2</v>
      </c>
      <c r="C12" s="177">
        <v>8.3000000000000007</v>
      </c>
      <c r="D12" s="177">
        <v>8.3360000000000003</v>
      </c>
      <c r="E12" s="98">
        <f>D12-C12</f>
        <v>3.5999999999999588E-2</v>
      </c>
      <c r="F12" s="91">
        <f t="shared" si="1"/>
        <v>35.999999999999588</v>
      </c>
      <c r="G12" s="196">
        <f t="shared" si="2"/>
        <v>1.0173599999999884E-4</v>
      </c>
      <c r="H12" s="193">
        <v>91</v>
      </c>
      <c r="I12" s="84">
        <v>66</v>
      </c>
      <c r="J12" s="178">
        <f t="shared" si="3"/>
        <v>78.5</v>
      </c>
      <c r="K12" s="84">
        <v>36</v>
      </c>
      <c r="L12" s="177"/>
      <c r="M12" s="173"/>
      <c r="N12" s="169"/>
    </row>
    <row r="13" spans="1:19" ht="15.75" x14ac:dyDescent="0.25">
      <c r="A13" s="30" t="s">
        <v>22</v>
      </c>
      <c r="B13" s="178">
        <v>2</v>
      </c>
      <c r="C13" s="177">
        <v>2.66</v>
      </c>
      <c r="D13" s="177">
        <v>2.7650000000000001</v>
      </c>
      <c r="E13" s="10">
        <f t="shared" ref="E13" si="5">D13-C13</f>
        <v>0.10499999999999998</v>
      </c>
      <c r="F13" s="91">
        <f t="shared" si="1"/>
        <v>104.99999999999999</v>
      </c>
      <c r="G13" s="196">
        <f t="shared" si="2"/>
        <v>1.1954249999999997E-3</v>
      </c>
      <c r="H13" s="91">
        <v>139</v>
      </c>
      <c r="I13" s="178">
        <v>59</v>
      </c>
      <c r="J13" s="178">
        <f t="shared" si="3"/>
        <v>99</v>
      </c>
      <c r="K13" s="178">
        <v>115</v>
      </c>
      <c r="L13" s="177"/>
      <c r="M13" s="172"/>
      <c r="N13" s="179"/>
    </row>
    <row r="14" spans="1:19" ht="15.75" x14ac:dyDescent="0.25">
      <c r="A14" s="29" t="s">
        <v>17</v>
      </c>
      <c r="B14" s="2">
        <v>2</v>
      </c>
      <c r="C14" s="12">
        <v>2.4849999999999999</v>
      </c>
      <c r="D14" s="12">
        <v>2.5179999999999998</v>
      </c>
      <c r="E14" s="10">
        <f t="shared" si="4"/>
        <v>3.2999999999999918E-2</v>
      </c>
      <c r="F14" s="91">
        <f t="shared" si="1"/>
        <v>32.999999999999915</v>
      </c>
      <c r="G14" s="196">
        <f t="shared" si="2"/>
        <v>1.0295999999999975E-4</v>
      </c>
      <c r="H14" s="91">
        <v>82</v>
      </c>
      <c r="I14" s="2">
        <v>48</v>
      </c>
      <c r="J14" s="178">
        <f t="shared" si="3"/>
        <v>65</v>
      </c>
      <c r="K14" s="2">
        <v>48</v>
      </c>
      <c r="L14" s="12">
        <v>1</v>
      </c>
      <c r="M14" s="17">
        <v>2.492</v>
      </c>
      <c r="N14" s="15">
        <v>60</v>
      </c>
    </row>
    <row r="15" spans="1:19" ht="15.75" x14ac:dyDescent="0.25">
      <c r="A15" s="30" t="s">
        <v>25</v>
      </c>
      <c r="B15" s="178">
        <v>2</v>
      </c>
      <c r="C15" s="177">
        <v>2.63</v>
      </c>
      <c r="D15" s="177">
        <v>2.7050000000000001</v>
      </c>
      <c r="E15" s="10">
        <f t="shared" ref="E15" si="6">D15-C15</f>
        <v>7.5000000000000178E-2</v>
      </c>
      <c r="F15" s="91">
        <f t="shared" si="1"/>
        <v>75.000000000000171</v>
      </c>
      <c r="G15" s="196">
        <f t="shared" si="2"/>
        <v>6.372000000000015E-4</v>
      </c>
      <c r="H15" s="91">
        <v>119</v>
      </c>
      <c r="I15" s="178">
        <v>25</v>
      </c>
      <c r="J15" s="178">
        <f t="shared" si="3"/>
        <v>72</v>
      </c>
      <c r="K15" s="178">
        <v>118</v>
      </c>
      <c r="L15" s="177"/>
      <c r="M15" s="173"/>
      <c r="N15" s="179"/>
    </row>
    <row r="16" spans="1:19" ht="15.75" x14ac:dyDescent="0.25">
      <c r="A16" s="29" t="s">
        <v>18</v>
      </c>
      <c r="B16" s="2">
        <v>2</v>
      </c>
      <c r="C16" s="12">
        <v>2.2959999999999998</v>
      </c>
      <c r="D16" s="12">
        <v>2.5590000000000002</v>
      </c>
      <c r="E16" s="10">
        <f t="shared" si="4"/>
        <v>0.26300000000000034</v>
      </c>
      <c r="F16" s="91">
        <f t="shared" si="1"/>
        <v>263.00000000000034</v>
      </c>
      <c r="G16" s="196">
        <f t="shared" si="2"/>
        <v>6.509250000000009E-3</v>
      </c>
      <c r="H16" s="91">
        <v>195</v>
      </c>
      <c r="I16" s="2">
        <v>25</v>
      </c>
      <c r="J16" s="178">
        <f t="shared" si="3"/>
        <v>110</v>
      </c>
      <c r="K16" s="2">
        <v>225</v>
      </c>
      <c r="L16" s="12">
        <v>1</v>
      </c>
      <c r="M16" s="13">
        <v>2.4700000000000002</v>
      </c>
      <c r="N16" s="15">
        <v>49</v>
      </c>
    </row>
    <row r="17" spans="1:15" s="182" customFormat="1" ht="15.75" x14ac:dyDescent="0.25">
      <c r="A17" s="30" t="s">
        <v>13</v>
      </c>
      <c r="B17" s="177">
        <v>2</v>
      </c>
      <c r="C17" s="177">
        <v>8.7899999999999991</v>
      </c>
      <c r="D17" s="177">
        <v>8.82</v>
      </c>
      <c r="E17" s="98">
        <f t="shared" si="4"/>
        <v>3.0000000000001137E-2</v>
      </c>
      <c r="F17" s="91">
        <f t="shared" si="1"/>
        <v>30.000000000001137</v>
      </c>
      <c r="G17" s="196">
        <f t="shared" si="2"/>
        <v>7.6440000000002907E-5</v>
      </c>
      <c r="H17" s="185">
        <v>63</v>
      </c>
      <c r="I17" s="177">
        <v>35</v>
      </c>
      <c r="J17" s="178">
        <f t="shared" si="3"/>
        <v>49</v>
      </c>
      <c r="K17" s="177">
        <v>52</v>
      </c>
      <c r="L17" s="177"/>
      <c r="M17" s="173"/>
      <c r="N17" s="169"/>
    </row>
    <row r="18" spans="1:15" ht="15.75" x14ac:dyDescent="0.25">
      <c r="A18" s="29" t="s">
        <v>19</v>
      </c>
      <c r="B18" s="2">
        <v>2</v>
      </c>
      <c r="C18" s="12">
        <v>2.093</v>
      </c>
      <c r="D18" s="12">
        <v>2.4769999999999999</v>
      </c>
      <c r="E18" s="10">
        <f t="shared" si="4"/>
        <v>0.3839999999999999</v>
      </c>
      <c r="F18" s="91">
        <f t="shared" si="1"/>
        <v>383.99999999999989</v>
      </c>
      <c r="G18" s="196">
        <f t="shared" si="2"/>
        <v>1.6402175999999994E-2</v>
      </c>
      <c r="H18" s="91">
        <v>271</v>
      </c>
      <c r="I18" s="2">
        <v>68</v>
      </c>
      <c r="J18" s="178">
        <f t="shared" si="3"/>
        <v>169.5</v>
      </c>
      <c r="K18" s="2">
        <v>252</v>
      </c>
      <c r="L18" s="12">
        <v>1</v>
      </c>
      <c r="M18" s="13">
        <v>2.2919999999999998</v>
      </c>
      <c r="N18" s="15">
        <v>84</v>
      </c>
    </row>
    <row r="19" spans="1:15" ht="15.75" x14ac:dyDescent="0.25">
      <c r="A19" s="29" t="s">
        <v>20</v>
      </c>
      <c r="B19" s="2">
        <v>2</v>
      </c>
      <c r="C19" s="12">
        <v>2.5179999999999998</v>
      </c>
      <c r="D19" s="12">
        <v>2.5579999999999998</v>
      </c>
      <c r="E19" s="10">
        <f t="shared" si="4"/>
        <v>4.0000000000000036E-2</v>
      </c>
      <c r="F19" s="91">
        <f t="shared" si="1"/>
        <v>40.000000000000036</v>
      </c>
      <c r="G19" s="196">
        <f t="shared" si="2"/>
        <v>1.8352000000000019E-4</v>
      </c>
      <c r="H19" s="91">
        <v>92</v>
      </c>
      <c r="I19" s="2">
        <v>56</v>
      </c>
      <c r="J19" s="178">
        <f t="shared" si="3"/>
        <v>74</v>
      </c>
      <c r="K19" s="2">
        <v>62</v>
      </c>
      <c r="L19" s="12">
        <v>1</v>
      </c>
      <c r="M19" s="13">
        <v>2.5289999999999999</v>
      </c>
      <c r="N19" s="15">
        <v>128</v>
      </c>
    </row>
    <row r="20" spans="1:15" ht="15.75" x14ac:dyDescent="0.25">
      <c r="A20" s="29" t="s">
        <v>21</v>
      </c>
      <c r="B20" s="2">
        <v>2</v>
      </c>
      <c r="C20" s="12">
        <v>2.1259999999999999</v>
      </c>
      <c r="D20" s="12">
        <v>2.5579999999999998</v>
      </c>
      <c r="E20" s="10">
        <f t="shared" si="4"/>
        <v>0.43199999999999994</v>
      </c>
      <c r="F20" s="91">
        <f t="shared" si="1"/>
        <v>431.99999999999994</v>
      </c>
      <c r="G20" s="196">
        <f t="shared" si="2"/>
        <v>2.8686959999999997E-2</v>
      </c>
      <c r="H20" s="91">
        <v>360</v>
      </c>
      <c r="I20" s="2">
        <v>106</v>
      </c>
      <c r="J20" s="178">
        <f t="shared" si="3"/>
        <v>233</v>
      </c>
      <c r="K20" s="2">
        <v>285</v>
      </c>
      <c r="L20" s="12">
        <v>1</v>
      </c>
      <c r="M20" s="17">
        <v>2.3330000000000002</v>
      </c>
      <c r="N20" s="15">
        <v>136</v>
      </c>
    </row>
    <row r="21" spans="1:15" ht="15.75" x14ac:dyDescent="0.25">
      <c r="A21" s="29" t="s">
        <v>14</v>
      </c>
      <c r="B21" s="2">
        <v>2</v>
      </c>
      <c r="C21" s="2">
        <v>2.3069999999999999</v>
      </c>
      <c r="D21" s="2">
        <v>2.3660000000000001</v>
      </c>
      <c r="E21" s="10">
        <f t="shared" si="4"/>
        <v>5.9000000000000163E-2</v>
      </c>
      <c r="F21" s="91">
        <f t="shared" si="1"/>
        <v>59.000000000000163</v>
      </c>
      <c r="G21" s="196">
        <f t="shared" si="2"/>
        <v>5.3996800000000156E-4</v>
      </c>
      <c r="H21" s="91">
        <v>189</v>
      </c>
      <c r="I21" s="2">
        <v>163</v>
      </c>
      <c r="J21" s="178">
        <f t="shared" si="3"/>
        <v>176</v>
      </c>
      <c r="K21" s="2">
        <v>52</v>
      </c>
      <c r="L21" s="178">
        <v>1</v>
      </c>
      <c r="M21" s="178">
        <v>2.3140000000000001</v>
      </c>
      <c r="N21" s="169">
        <v>179</v>
      </c>
    </row>
    <row r="22" spans="1:15" s="182" customFormat="1" ht="15.75" x14ac:dyDescent="0.25">
      <c r="A22" s="30" t="s">
        <v>9</v>
      </c>
      <c r="B22" s="177">
        <v>2</v>
      </c>
      <c r="C22" s="177">
        <v>8.02</v>
      </c>
      <c r="D22" s="177">
        <v>8.1999999999999993</v>
      </c>
      <c r="E22" s="98">
        <f t="shared" si="4"/>
        <v>0.17999999999999972</v>
      </c>
      <c r="F22" s="91">
        <f t="shared" si="1"/>
        <v>179.99999999999972</v>
      </c>
      <c r="G22" s="196">
        <f t="shared" si="2"/>
        <v>6.6905999999999899E-4</v>
      </c>
      <c r="H22" s="185">
        <v>79</v>
      </c>
      <c r="I22" s="177">
        <v>39</v>
      </c>
      <c r="J22" s="178">
        <f t="shared" si="3"/>
        <v>59</v>
      </c>
      <c r="K22" s="177">
        <v>63</v>
      </c>
      <c r="L22" s="23">
        <v>1</v>
      </c>
      <c r="M22" s="23">
        <v>8.0500000000000007</v>
      </c>
      <c r="N22" s="23">
        <v>47</v>
      </c>
      <c r="O22" s="187"/>
    </row>
    <row r="23" spans="1:15" ht="15.75" x14ac:dyDescent="0.25">
      <c r="A23" s="30"/>
      <c r="B23" s="178"/>
      <c r="C23" s="177"/>
      <c r="D23" s="177"/>
      <c r="E23" s="10"/>
      <c r="F23" s="203" t="s">
        <v>157</v>
      </c>
      <c r="G23" s="204">
        <f>AVERAGE(G12:G22)</f>
        <v>5.0095177272727271E-3</v>
      </c>
      <c r="H23" s="91"/>
      <c r="I23" s="178"/>
      <c r="J23" s="178"/>
      <c r="K23" s="178"/>
      <c r="L23" s="209"/>
      <c r="M23" s="210"/>
      <c r="N23" s="210"/>
      <c r="O23" s="181"/>
    </row>
    <row r="24" spans="1:15" ht="15.75" x14ac:dyDescent="0.25">
      <c r="A24" s="30" t="s">
        <v>23</v>
      </c>
      <c r="B24" s="2">
        <v>3</v>
      </c>
      <c r="C24" s="12">
        <v>2.5649999999999999</v>
      </c>
      <c r="D24" s="12">
        <v>2.64</v>
      </c>
      <c r="E24" s="10">
        <f t="shared" si="4"/>
        <v>7.5000000000000178E-2</v>
      </c>
      <c r="F24" s="91">
        <f t="shared" si="1"/>
        <v>75.000000000000171</v>
      </c>
      <c r="G24" s="196">
        <f t="shared" si="2"/>
        <v>7.7017500000000185E-4</v>
      </c>
      <c r="H24" s="185">
        <v>130</v>
      </c>
      <c r="I24" s="12">
        <v>33</v>
      </c>
      <c r="J24" s="178">
        <f t="shared" si="3"/>
        <v>81.5</v>
      </c>
      <c r="K24" s="2">
        <v>126</v>
      </c>
      <c r="L24" s="209"/>
      <c r="M24" s="210"/>
      <c r="N24" s="211"/>
    </row>
    <row r="25" spans="1:15" ht="15.75" x14ac:dyDescent="0.25">
      <c r="A25" s="30" t="s">
        <v>24</v>
      </c>
      <c r="B25" s="2">
        <v>3</v>
      </c>
      <c r="C25" s="12">
        <v>2.5649999999999999</v>
      </c>
      <c r="D25" s="12">
        <v>2.58</v>
      </c>
      <c r="E25" s="10">
        <f t="shared" si="4"/>
        <v>1.5000000000000124E-2</v>
      </c>
      <c r="F25" s="91">
        <f t="shared" si="1"/>
        <v>15.000000000000124</v>
      </c>
      <c r="G25" s="196">
        <f t="shared" si="2"/>
        <v>1.1553750000000096E-4</v>
      </c>
      <c r="H25" s="91">
        <v>125</v>
      </c>
      <c r="I25" s="2">
        <v>70</v>
      </c>
      <c r="J25" s="178">
        <f t="shared" si="3"/>
        <v>97.5</v>
      </c>
      <c r="K25" s="2">
        <v>79</v>
      </c>
      <c r="L25" s="209"/>
      <c r="M25" s="210"/>
      <c r="N25" s="211"/>
    </row>
    <row r="26" spans="1:15" ht="15.75" x14ac:dyDescent="0.25">
      <c r="A26" s="30" t="s">
        <v>25</v>
      </c>
      <c r="B26" s="2">
        <v>3</v>
      </c>
      <c r="C26" s="12">
        <v>2.4</v>
      </c>
      <c r="D26" s="12">
        <v>2.415</v>
      </c>
      <c r="E26" s="10">
        <f t="shared" si="4"/>
        <v>1.5000000000000124E-2</v>
      </c>
      <c r="F26" s="91">
        <f t="shared" si="1"/>
        <v>15.000000000000124</v>
      </c>
      <c r="G26" s="196">
        <f t="shared" si="2"/>
        <v>8.1652500000000669E-5</v>
      </c>
      <c r="H26" s="91">
        <v>116</v>
      </c>
      <c r="I26" s="2">
        <v>75</v>
      </c>
      <c r="J26" s="178">
        <f t="shared" si="3"/>
        <v>95.5</v>
      </c>
      <c r="K26" s="2">
        <v>57</v>
      </c>
      <c r="L26" s="209"/>
      <c r="M26" s="210"/>
      <c r="N26" s="211"/>
    </row>
    <row r="27" spans="1:15" ht="15.75" x14ac:dyDescent="0.25">
      <c r="A27" s="30" t="s">
        <v>13</v>
      </c>
      <c r="B27" s="2">
        <v>3</v>
      </c>
      <c r="C27" s="12">
        <v>2.4449999999999998</v>
      </c>
      <c r="D27" s="12">
        <v>2.46</v>
      </c>
      <c r="E27" s="10">
        <f t="shared" si="4"/>
        <v>1.5000000000000124E-2</v>
      </c>
      <c r="F27" s="91">
        <f t="shared" si="1"/>
        <v>15.000000000000124</v>
      </c>
      <c r="G27" s="196">
        <f t="shared" si="2"/>
        <v>7.7655000000000665E-5</v>
      </c>
      <c r="H27" s="91">
        <v>108</v>
      </c>
      <c r="I27" s="2">
        <v>59</v>
      </c>
      <c r="J27" s="178">
        <f t="shared" si="3"/>
        <v>83.5</v>
      </c>
      <c r="K27" s="2">
        <v>62</v>
      </c>
      <c r="L27" s="209"/>
      <c r="M27" s="210"/>
      <c r="N27" s="211"/>
    </row>
    <row r="28" spans="1:15" ht="15.75" x14ac:dyDescent="0.25">
      <c r="A28" s="30" t="s">
        <v>26</v>
      </c>
      <c r="B28" s="2">
        <v>3</v>
      </c>
      <c r="C28" s="12">
        <v>2.4</v>
      </c>
      <c r="D28" s="12">
        <v>2.415</v>
      </c>
      <c r="E28" s="10">
        <f t="shared" si="4"/>
        <v>1.5000000000000124E-2</v>
      </c>
      <c r="F28" s="91">
        <f t="shared" si="1"/>
        <v>15.000000000000124</v>
      </c>
      <c r="G28" s="196">
        <f t="shared" si="2"/>
        <v>1.3806000000000118E-4</v>
      </c>
      <c r="H28" s="91">
        <v>114</v>
      </c>
      <c r="I28" s="2">
        <v>42</v>
      </c>
      <c r="J28" s="178">
        <f t="shared" si="3"/>
        <v>78</v>
      </c>
      <c r="K28" s="2">
        <v>118</v>
      </c>
      <c r="L28" s="209"/>
      <c r="M28" s="210"/>
      <c r="N28" s="211"/>
    </row>
    <row r="29" spans="1:15" ht="15.75" x14ac:dyDescent="0.25">
      <c r="A29" s="30" t="s">
        <v>14</v>
      </c>
      <c r="B29" s="2">
        <v>3</v>
      </c>
      <c r="C29" s="12">
        <v>2.4300000000000002</v>
      </c>
      <c r="D29" s="12">
        <v>2.52</v>
      </c>
      <c r="E29" s="10">
        <f t="shared" si="4"/>
        <v>8.9999999999999858E-2</v>
      </c>
      <c r="F29" s="91">
        <f t="shared" si="1"/>
        <v>89.999999999999858</v>
      </c>
      <c r="G29" s="196">
        <f t="shared" si="2"/>
        <v>1.268999999999998E-3</v>
      </c>
      <c r="H29" s="91">
        <v>152</v>
      </c>
      <c r="I29" s="2">
        <v>48</v>
      </c>
      <c r="J29" s="178">
        <f t="shared" si="3"/>
        <v>100</v>
      </c>
      <c r="K29" s="2">
        <v>141</v>
      </c>
      <c r="L29" s="209"/>
      <c r="M29" s="210"/>
      <c r="N29" s="211"/>
    </row>
    <row r="30" spans="1:15" ht="15.75" x14ac:dyDescent="0.25">
      <c r="A30" s="30" t="s">
        <v>9</v>
      </c>
      <c r="B30" s="2">
        <v>3</v>
      </c>
      <c r="C30" s="12">
        <v>2.4750000000000001</v>
      </c>
      <c r="D30" s="12">
        <v>2.5649999999999999</v>
      </c>
      <c r="E30" s="10">
        <f t="shared" si="4"/>
        <v>8.9999999999999858E-2</v>
      </c>
      <c r="F30" s="91">
        <f t="shared" si="1"/>
        <v>89.999999999999858</v>
      </c>
      <c r="G30" s="196">
        <f t="shared" si="2"/>
        <v>9.7136999999999853E-4</v>
      </c>
      <c r="H30" s="185">
        <v>160</v>
      </c>
      <c r="I30" s="12">
        <v>91</v>
      </c>
      <c r="J30" s="178">
        <f t="shared" si="3"/>
        <v>125.5</v>
      </c>
      <c r="K30" s="2">
        <v>86</v>
      </c>
      <c r="L30" s="209"/>
      <c r="M30" s="210"/>
      <c r="N30" s="211"/>
    </row>
    <row r="31" spans="1:15" ht="15.75" x14ac:dyDescent="0.25">
      <c r="A31" s="31" t="s">
        <v>27</v>
      </c>
      <c r="B31" s="16">
        <v>3</v>
      </c>
      <c r="C31" s="18">
        <v>2.2799999999999998</v>
      </c>
      <c r="D31" s="18">
        <v>2.31</v>
      </c>
      <c r="E31" s="19">
        <f t="shared" si="4"/>
        <v>3.0000000000000249E-2</v>
      </c>
      <c r="F31" s="195">
        <f t="shared" si="1"/>
        <v>30.000000000000249</v>
      </c>
      <c r="G31" s="197">
        <f t="shared" si="2"/>
        <v>2.9280000000000245E-5</v>
      </c>
      <c r="H31" s="195">
        <v>65</v>
      </c>
      <c r="I31" s="16">
        <v>57</v>
      </c>
      <c r="J31" s="162">
        <f t="shared" si="3"/>
        <v>61</v>
      </c>
      <c r="K31" s="16">
        <v>16</v>
      </c>
      <c r="L31" s="212"/>
      <c r="M31" s="213"/>
      <c r="N31" s="214"/>
    </row>
    <row r="32" spans="1:15" ht="15.75" x14ac:dyDescent="0.25">
      <c r="A32" s="202"/>
      <c r="B32" s="178"/>
      <c r="C32" s="177"/>
      <c r="D32" s="177"/>
      <c r="E32" s="10"/>
      <c r="F32" s="203" t="s">
        <v>156</v>
      </c>
      <c r="G32" s="204">
        <f>AVERAGE(G24:G31)</f>
        <v>4.3159125000000024E-4</v>
      </c>
      <c r="H32" s="91"/>
      <c r="I32" s="178"/>
      <c r="J32" s="178"/>
      <c r="K32" s="178"/>
      <c r="L32" s="180"/>
      <c r="M32" s="180"/>
      <c r="N32" s="180"/>
    </row>
    <row r="33" spans="1:14" ht="15.75" x14ac:dyDescent="0.25">
      <c r="A33" s="21" t="s">
        <v>29</v>
      </c>
      <c r="F33" s="200" t="s">
        <v>155</v>
      </c>
      <c r="G33" s="201">
        <f>AVERAGE(G5:G32)</f>
        <v>2.9694604732323224E-3</v>
      </c>
    </row>
    <row r="34" spans="1:14" x14ac:dyDescent="0.25">
      <c r="C34" s="16"/>
    </row>
    <row r="35" spans="1:14" ht="47.25" x14ac:dyDescent="0.25">
      <c r="A35" s="6" t="s">
        <v>30</v>
      </c>
      <c r="B35" s="8" t="s">
        <v>11</v>
      </c>
      <c r="C35" s="4" t="s">
        <v>1</v>
      </c>
      <c r="D35" s="4" t="s">
        <v>2</v>
      </c>
      <c r="E35" s="4" t="s">
        <v>138</v>
      </c>
      <c r="F35" s="4" t="s">
        <v>154</v>
      </c>
      <c r="G35" s="4" t="s">
        <v>153</v>
      </c>
      <c r="H35" s="3" t="s">
        <v>7</v>
      </c>
      <c r="I35" s="4" t="s">
        <v>3</v>
      </c>
      <c r="J35" s="4" t="s">
        <v>152</v>
      </c>
      <c r="K35" s="4" t="s">
        <v>10</v>
      </c>
      <c r="L35" s="4" t="s">
        <v>8</v>
      </c>
      <c r="M35" s="4" t="s">
        <v>4</v>
      </c>
      <c r="N35" s="5" t="s">
        <v>5</v>
      </c>
    </row>
    <row r="36" spans="1:14" ht="15.75" x14ac:dyDescent="0.25">
      <c r="A36" s="28" t="s">
        <v>12</v>
      </c>
      <c r="B36" s="2">
        <v>1</v>
      </c>
      <c r="C36" s="17">
        <v>2.31</v>
      </c>
      <c r="D36" s="17">
        <v>2.4300000000000002</v>
      </c>
      <c r="E36" s="2">
        <f>D36-C36</f>
        <v>0.12000000000000011</v>
      </c>
      <c r="F36" s="178">
        <f>(D36-C36)*10^3</f>
        <v>120.00000000000011</v>
      </c>
      <c r="G36" s="178"/>
      <c r="H36" s="20" t="s">
        <v>28</v>
      </c>
      <c r="I36" s="20" t="s">
        <v>28</v>
      </c>
      <c r="J36" s="160"/>
      <c r="K36" s="20" t="s">
        <v>28</v>
      </c>
      <c r="L36" s="2"/>
      <c r="M36" s="2"/>
      <c r="N36" s="15"/>
    </row>
    <row r="37" spans="1:14" ht="15.75" x14ac:dyDescent="0.25">
      <c r="A37" s="29" t="s">
        <v>23</v>
      </c>
      <c r="B37" s="2">
        <v>1</v>
      </c>
      <c r="C37" s="17">
        <v>1.95</v>
      </c>
      <c r="D37" s="17">
        <v>2.2400000000000002</v>
      </c>
      <c r="E37" s="2">
        <f t="shared" ref="E37:E65" si="7">D37-C37</f>
        <v>0.29000000000000026</v>
      </c>
      <c r="F37" s="178">
        <f t="shared" ref="F37:F65" si="8">(D37-C37)*10^3</f>
        <v>290.00000000000028</v>
      </c>
      <c r="G37" s="178">
        <f>(F37*J37*K37)*10^(-9)</f>
        <v>3.7172200000000041E-3</v>
      </c>
      <c r="H37" s="2">
        <v>126</v>
      </c>
      <c r="I37" s="2">
        <v>95</v>
      </c>
      <c r="J37" s="178">
        <f>H37-((H37-I37)/2)</f>
        <v>110.5</v>
      </c>
      <c r="K37" s="2">
        <v>116</v>
      </c>
      <c r="L37" s="23">
        <v>3</v>
      </c>
      <c r="M37" s="23" t="s">
        <v>41</v>
      </c>
      <c r="N37" s="24" t="s">
        <v>40</v>
      </c>
    </row>
    <row r="38" spans="1:14" ht="15.75" x14ac:dyDescent="0.25">
      <c r="A38" s="29" t="s">
        <v>17</v>
      </c>
      <c r="B38" s="2">
        <v>1</v>
      </c>
      <c r="C38" s="17">
        <v>6.4</v>
      </c>
      <c r="D38" s="17">
        <v>7.2</v>
      </c>
      <c r="E38" s="2">
        <f t="shared" si="7"/>
        <v>0.79999999999999982</v>
      </c>
      <c r="F38" s="178">
        <f t="shared" si="8"/>
        <v>799.99999999999977</v>
      </c>
      <c r="G38" s="178">
        <f t="shared" ref="G38:G65" si="9">(F38*J38*K38)*10^(-9)</f>
        <v>2.0601599999999998E-2</v>
      </c>
      <c r="H38" s="2">
        <v>170</v>
      </c>
      <c r="I38" s="2">
        <v>4</v>
      </c>
      <c r="J38" s="178">
        <f t="shared" ref="J38:J65" si="10">H38-((H38-I38)/2)</f>
        <v>87</v>
      </c>
      <c r="K38" s="25">
        <v>296</v>
      </c>
      <c r="L38" s="215"/>
      <c r="M38" s="216"/>
      <c r="N38" s="217"/>
    </row>
    <row r="39" spans="1:14" ht="15.75" x14ac:dyDescent="0.25">
      <c r="A39" s="29" t="s">
        <v>18</v>
      </c>
      <c r="B39" s="2">
        <v>1</v>
      </c>
      <c r="C39" s="17">
        <v>1.8</v>
      </c>
      <c r="D39" s="17">
        <v>1.95</v>
      </c>
      <c r="E39" s="2">
        <f t="shared" si="7"/>
        <v>0.14999999999999991</v>
      </c>
      <c r="F39" s="178">
        <f t="shared" si="8"/>
        <v>149.99999999999991</v>
      </c>
      <c r="G39" s="178">
        <f t="shared" si="9"/>
        <v>1.0889999999999995E-3</v>
      </c>
      <c r="H39" s="2">
        <v>114</v>
      </c>
      <c r="I39" s="2">
        <v>51</v>
      </c>
      <c r="J39" s="178">
        <f t="shared" si="10"/>
        <v>82.5</v>
      </c>
      <c r="K39" s="25">
        <v>88</v>
      </c>
      <c r="L39" s="218"/>
      <c r="M39" s="219"/>
      <c r="N39" s="220"/>
    </row>
    <row r="40" spans="1:14" s="182" customFormat="1" ht="15.75" x14ac:dyDescent="0.25">
      <c r="A40" s="30" t="s">
        <v>13</v>
      </c>
      <c r="B40" s="177">
        <v>1</v>
      </c>
      <c r="C40" s="173">
        <v>9.09</v>
      </c>
      <c r="D40" s="173">
        <v>9.1199999999999992</v>
      </c>
      <c r="E40" s="177">
        <f t="shared" si="7"/>
        <v>2.9999999999999361E-2</v>
      </c>
      <c r="F40" s="178">
        <f t="shared" si="8"/>
        <v>29.999999999999361</v>
      </c>
      <c r="G40" s="178">
        <f t="shared" si="9"/>
        <v>2.6675999999999431E-4</v>
      </c>
      <c r="H40" s="177">
        <v>123</v>
      </c>
      <c r="I40" s="177">
        <v>48</v>
      </c>
      <c r="J40" s="178">
        <f t="shared" si="10"/>
        <v>85.5</v>
      </c>
      <c r="K40" s="26">
        <v>104</v>
      </c>
      <c r="L40" s="218"/>
      <c r="M40" s="219"/>
      <c r="N40" s="220"/>
    </row>
    <row r="41" spans="1:14" ht="15.75" x14ac:dyDescent="0.25">
      <c r="A41" s="29" t="s">
        <v>26</v>
      </c>
      <c r="B41" s="2">
        <v>1</v>
      </c>
      <c r="C41" s="17">
        <v>2.04</v>
      </c>
      <c r="D41" s="17">
        <v>2.2349999999999999</v>
      </c>
      <c r="E41" s="2">
        <f t="shared" si="7"/>
        <v>0.19499999999999984</v>
      </c>
      <c r="F41" s="178">
        <f t="shared" si="8"/>
        <v>194.99999999999983</v>
      </c>
      <c r="G41" s="178">
        <f t="shared" si="9"/>
        <v>1.3014299999999988E-3</v>
      </c>
      <c r="H41" s="12">
        <v>83</v>
      </c>
      <c r="I41" s="12">
        <v>59</v>
      </c>
      <c r="J41" s="178">
        <f t="shared" si="10"/>
        <v>71</v>
      </c>
      <c r="K41" s="26">
        <v>94</v>
      </c>
      <c r="L41" s="218"/>
      <c r="M41" s="219"/>
      <c r="N41" s="220"/>
    </row>
    <row r="42" spans="1:14" ht="15.75" x14ac:dyDescent="0.25">
      <c r="A42" s="32" t="s">
        <v>31</v>
      </c>
      <c r="B42" s="2">
        <v>1</v>
      </c>
      <c r="C42" s="17">
        <v>3.3</v>
      </c>
      <c r="D42" s="17">
        <v>3.35</v>
      </c>
      <c r="E42" s="2">
        <f t="shared" si="7"/>
        <v>5.0000000000000266E-2</v>
      </c>
      <c r="F42" s="178">
        <f t="shared" si="8"/>
        <v>50.00000000000027</v>
      </c>
      <c r="G42" s="160" t="s">
        <v>28</v>
      </c>
      <c r="H42" s="20" t="s">
        <v>28</v>
      </c>
      <c r="I42" s="20" t="s">
        <v>28</v>
      </c>
      <c r="J42" s="160" t="s">
        <v>28</v>
      </c>
      <c r="K42" s="27" t="s">
        <v>28</v>
      </c>
      <c r="L42" s="218"/>
      <c r="M42" s="219"/>
      <c r="N42" s="220"/>
    </row>
    <row r="43" spans="1:14" ht="15.75" x14ac:dyDescent="0.25">
      <c r="A43" s="29" t="s">
        <v>32</v>
      </c>
      <c r="B43" s="2">
        <v>1</v>
      </c>
      <c r="C43" s="17">
        <v>8.1999999999999993</v>
      </c>
      <c r="D43" s="17">
        <v>8.6999999999999993</v>
      </c>
      <c r="E43" s="2">
        <f t="shared" si="7"/>
        <v>0.5</v>
      </c>
      <c r="F43" s="178">
        <f t="shared" si="8"/>
        <v>500</v>
      </c>
      <c r="G43" s="178">
        <f t="shared" si="9"/>
        <v>1.4356000000000001E-2</v>
      </c>
      <c r="H43" s="12">
        <v>253</v>
      </c>
      <c r="I43" s="12">
        <v>43</v>
      </c>
      <c r="J43" s="178">
        <f t="shared" si="10"/>
        <v>148</v>
      </c>
      <c r="K43" s="26">
        <v>194</v>
      </c>
      <c r="L43" s="218"/>
      <c r="M43" s="219"/>
      <c r="N43" s="220"/>
    </row>
    <row r="44" spans="1:14" ht="15.75" x14ac:dyDescent="0.25">
      <c r="A44" s="32" t="s">
        <v>19</v>
      </c>
      <c r="B44" s="2">
        <v>1</v>
      </c>
      <c r="C44" s="17">
        <v>6.3</v>
      </c>
      <c r="D44" s="17">
        <v>6.35</v>
      </c>
      <c r="E44" s="2">
        <f t="shared" si="7"/>
        <v>4.9999999999999822E-2</v>
      </c>
      <c r="F44" s="178">
        <f t="shared" si="8"/>
        <v>49.999999999999822</v>
      </c>
      <c r="G44" s="160" t="s">
        <v>28</v>
      </c>
      <c r="H44" s="20" t="s">
        <v>28</v>
      </c>
      <c r="I44" s="20" t="s">
        <v>28</v>
      </c>
      <c r="J44" s="160" t="s">
        <v>28</v>
      </c>
      <c r="K44" s="27" t="s">
        <v>28</v>
      </c>
      <c r="L44" s="218"/>
      <c r="M44" s="219"/>
      <c r="N44" s="220"/>
    </row>
    <row r="45" spans="1:14" ht="15.75" x14ac:dyDescent="0.25">
      <c r="A45" s="29" t="s">
        <v>14</v>
      </c>
      <c r="B45" s="2">
        <v>1</v>
      </c>
      <c r="C45" s="17">
        <v>2.76</v>
      </c>
      <c r="D45" s="17">
        <v>2.96</v>
      </c>
      <c r="E45" s="2">
        <f t="shared" si="7"/>
        <v>0.20000000000000018</v>
      </c>
      <c r="F45" s="178">
        <f t="shared" si="8"/>
        <v>200.00000000000017</v>
      </c>
      <c r="G45" s="178">
        <f t="shared" si="9"/>
        <v>1.4364000000000013E-3</v>
      </c>
      <c r="H45" s="12">
        <v>125</v>
      </c>
      <c r="I45" s="12">
        <v>64</v>
      </c>
      <c r="J45" s="178">
        <f t="shared" si="10"/>
        <v>94.5</v>
      </c>
      <c r="K45" s="26">
        <v>76</v>
      </c>
      <c r="L45" s="218"/>
      <c r="M45" s="219"/>
      <c r="N45" s="220"/>
    </row>
    <row r="46" spans="1:14" ht="15.75" x14ac:dyDescent="0.25">
      <c r="A46" s="29" t="s">
        <v>9</v>
      </c>
      <c r="B46" s="2">
        <v>1</v>
      </c>
      <c r="C46" s="17">
        <v>6.6</v>
      </c>
      <c r="D46" s="17">
        <v>7.15</v>
      </c>
      <c r="E46" s="2">
        <f t="shared" si="7"/>
        <v>0.55000000000000071</v>
      </c>
      <c r="F46" s="178">
        <f t="shared" si="8"/>
        <v>550.00000000000068</v>
      </c>
      <c r="G46" s="178">
        <f t="shared" si="9"/>
        <v>2.6298800000000035E-2</v>
      </c>
      <c r="H46" s="12">
        <v>220</v>
      </c>
      <c r="I46" s="12">
        <v>58</v>
      </c>
      <c r="J46" s="178">
        <f t="shared" si="10"/>
        <v>139</v>
      </c>
      <c r="K46" s="26">
        <v>344</v>
      </c>
      <c r="L46" s="218"/>
      <c r="M46" s="219"/>
      <c r="N46" s="220"/>
    </row>
    <row r="47" spans="1:14" ht="15.75" x14ac:dyDescent="0.25">
      <c r="A47" s="29" t="s">
        <v>33</v>
      </c>
      <c r="B47" s="2">
        <v>1</v>
      </c>
      <c r="C47" s="17">
        <v>2.69</v>
      </c>
      <c r="D47" s="17">
        <v>2.95</v>
      </c>
      <c r="E47" s="2">
        <f t="shared" si="7"/>
        <v>0.26000000000000023</v>
      </c>
      <c r="F47" s="178">
        <f t="shared" si="8"/>
        <v>260.00000000000023</v>
      </c>
      <c r="G47" s="178">
        <f t="shared" si="9"/>
        <v>2.2248200000000019E-3</v>
      </c>
      <c r="H47" s="12">
        <v>130</v>
      </c>
      <c r="I47" s="12">
        <v>69</v>
      </c>
      <c r="J47" s="178">
        <f t="shared" si="10"/>
        <v>99.5</v>
      </c>
      <c r="K47" s="26">
        <v>86</v>
      </c>
      <c r="L47" s="221"/>
      <c r="M47" s="222"/>
      <c r="N47" s="223"/>
    </row>
    <row r="48" spans="1:14" ht="15.75" x14ac:dyDescent="0.25">
      <c r="A48" s="32" t="s">
        <v>34</v>
      </c>
      <c r="B48" s="2">
        <v>1</v>
      </c>
      <c r="C48" s="17">
        <v>1.95</v>
      </c>
      <c r="D48" s="17">
        <v>1.99</v>
      </c>
      <c r="E48" s="2">
        <f t="shared" si="7"/>
        <v>4.0000000000000036E-2</v>
      </c>
      <c r="F48" s="178">
        <f t="shared" si="8"/>
        <v>40.000000000000036</v>
      </c>
      <c r="G48" s="160" t="s">
        <v>28</v>
      </c>
      <c r="H48" s="20" t="s">
        <v>28</v>
      </c>
      <c r="I48" s="20" t="s">
        <v>28</v>
      </c>
      <c r="J48" s="160" t="s">
        <v>28</v>
      </c>
      <c r="K48" s="20" t="s">
        <v>28</v>
      </c>
      <c r="L48" s="2">
        <v>1</v>
      </c>
      <c r="M48" s="2">
        <v>2.0099999999999998</v>
      </c>
      <c r="N48" s="15">
        <v>93</v>
      </c>
    </row>
    <row r="49" spans="1:14" ht="15.75" x14ac:dyDescent="0.25">
      <c r="A49" s="32"/>
      <c r="B49" s="2"/>
      <c r="C49" s="17"/>
      <c r="D49" s="17"/>
      <c r="E49" s="2"/>
      <c r="F49" s="208" t="s">
        <v>158</v>
      </c>
      <c r="G49" s="208">
        <f>AVERAGE(G37:G48)</f>
        <v>7.9213366666666708E-3</v>
      </c>
      <c r="H49" s="20"/>
      <c r="I49" s="20"/>
      <c r="J49" s="178"/>
      <c r="K49" s="20"/>
      <c r="L49" s="2"/>
      <c r="M49" s="2"/>
      <c r="N49" s="15"/>
    </row>
    <row r="50" spans="1:14" ht="15.75" x14ac:dyDescent="0.25">
      <c r="A50" s="29" t="s">
        <v>23</v>
      </c>
      <c r="B50" s="2">
        <v>2</v>
      </c>
      <c r="C50" s="17">
        <v>2.4700000000000002</v>
      </c>
      <c r="D50" s="17">
        <v>2.7</v>
      </c>
      <c r="E50" s="2">
        <f t="shared" si="7"/>
        <v>0.22999999999999998</v>
      </c>
      <c r="F50" s="178">
        <f t="shared" si="8"/>
        <v>229.99999999999997</v>
      </c>
      <c r="G50" s="178">
        <f t="shared" si="9"/>
        <v>2.8621199999999997E-3</v>
      </c>
      <c r="H50" s="2">
        <v>155</v>
      </c>
      <c r="I50" s="2">
        <v>49</v>
      </c>
      <c r="J50" s="178">
        <f t="shared" si="10"/>
        <v>102</v>
      </c>
      <c r="K50" s="2">
        <v>122</v>
      </c>
      <c r="L50" s="23">
        <v>2</v>
      </c>
      <c r="M50" s="23" t="s">
        <v>38</v>
      </c>
      <c r="N50" s="24" t="s">
        <v>39</v>
      </c>
    </row>
    <row r="51" spans="1:14" ht="15.75" x14ac:dyDescent="0.25">
      <c r="A51" s="29" t="s">
        <v>35</v>
      </c>
      <c r="B51" s="2">
        <v>2</v>
      </c>
      <c r="C51" s="17">
        <v>2.915</v>
      </c>
      <c r="D51" s="17">
        <v>3.21</v>
      </c>
      <c r="E51" s="2">
        <f t="shared" si="7"/>
        <v>0.29499999999999993</v>
      </c>
      <c r="F51" s="178">
        <f t="shared" si="8"/>
        <v>294.99999999999994</v>
      </c>
      <c r="G51" s="160" t="s">
        <v>28</v>
      </c>
      <c r="H51" s="20" t="s">
        <v>28</v>
      </c>
      <c r="I51" s="20" t="s">
        <v>28</v>
      </c>
      <c r="J51" s="160" t="s">
        <v>28</v>
      </c>
      <c r="K51" s="27" t="s">
        <v>28</v>
      </c>
      <c r="L51" s="215"/>
      <c r="M51" s="216"/>
      <c r="N51" s="217"/>
    </row>
    <row r="52" spans="1:14" ht="15.75" x14ac:dyDescent="0.25">
      <c r="A52" s="32" t="s">
        <v>17</v>
      </c>
      <c r="B52" s="2">
        <v>2</v>
      </c>
      <c r="C52" s="17">
        <v>4.16</v>
      </c>
      <c r="D52" s="17">
        <v>4.21</v>
      </c>
      <c r="E52" s="2">
        <f t="shared" si="7"/>
        <v>4.9999999999999822E-2</v>
      </c>
      <c r="F52" s="178">
        <f t="shared" si="8"/>
        <v>49.999999999999822</v>
      </c>
      <c r="G52" s="160" t="s">
        <v>28</v>
      </c>
      <c r="H52" s="20" t="s">
        <v>28</v>
      </c>
      <c r="I52" s="20" t="s">
        <v>28</v>
      </c>
      <c r="J52" s="160" t="s">
        <v>28</v>
      </c>
      <c r="K52" s="27" t="s">
        <v>28</v>
      </c>
      <c r="L52" s="218"/>
      <c r="M52" s="219"/>
      <c r="N52" s="220"/>
    </row>
    <row r="53" spans="1:14" ht="15.75" x14ac:dyDescent="0.25">
      <c r="A53" s="29" t="s">
        <v>18</v>
      </c>
      <c r="B53" s="2">
        <v>2</v>
      </c>
      <c r="C53" s="17">
        <v>2.165</v>
      </c>
      <c r="D53" s="17">
        <v>2.21</v>
      </c>
      <c r="E53" s="2">
        <f t="shared" si="7"/>
        <v>4.4999999999999929E-2</v>
      </c>
      <c r="F53" s="178">
        <f t="shared" si="8"/>
        <v>44.999999999999929</v>
      </c>
      <c r="G53" s="178">
        <f t="shared" si="9"/>
        <v>4.2686999999999933E-4</v>
      </c>
      <c r="H53" s="2">
        <v>134</v>
      </c>
      <c r="I53" s="2">
        <v>70</v>
      </c>
      <c r="J53" s="178">
        <f t="shared" si="10"/>
        <v>102</v>
      </c>
      <c r="K53" s="25">
        <v>93</v>
      </c>
      <c r="L53" s="218"/>
      <c r="M53" s="219"/>
      <c r="N53" s="220"/>
    </row>
    <row r="54" spans="1:14" ht="15.75" x14ac:dyDescent="0.25">
      <c r="A54" s="32" t="s">
        <v>26</v>
      </c>
      <c r="B54" s="2">
        <v>2</v>
      </c>
      <c r="C54" s="17">
        <v>3.76</v>
      </c>
      <c r="D54" s="17">
        <v>3.81</v>
      </c>
      <c r="E54" s="2">
        <f t="shared" si="7"/>
        <v>5.0000000000000266E-2</v>
      </c>
      <c r="F54" s="178">
        <f t="shared" si="8"/>
        <v>50.00000000000027</v>
      </c>
      <c r="G54" s="160" t="s">
        <v>28</v>
      </c>
      <c r="H54" s="20" t="s">
        <v>28</v>
      </c>
      <c r="I54" s="20" t="s">
        <v>28</v>
      </c>
      <c r="J54" s="160" t="s">
        <v>28</v>
      </c>
      <c r="K54" s="27" t="s">
        <v>28</v>
      </c>
      <c r="L54" s="221"/>
      <c r="M54" s="222"/>
      <c r="N54" s="223"/>
    </row>
    <row r="55" spans="1:14" ht="15.75" x14ac:dyDescent="0.25">
      <c r="A55" s="29" t="s">
        <v>9</v>
      </c>
      <c r="B55" s="2">
        <v>2</v>
      </c>
      <c r="C55" s="17">
        <v>2.6749999999999998</v>
      </c>
      <c r="D55" s="17">
        <v>2.7349999999999999</v>
      </c>
      <c r="E55" s="2">
        <f t="shared" si="7"/>
        <v>6.0000000000000053E-2</v>
      </c>
      <c r="F55" s="178">
        <f t="shared" si="8"/>
        <v>60.000000000000057</v>
      </c>
      <c r="G55" s="178">
        <f t="shared" si="9"/>
        <v>4.5018000000000049E-4</v>
      </c>
      <c r="H55" s="2">
        <v>150</v>
      </c>
      <c r="I55" s="2">
        <v>96</v>
      </c>
      <c r="J55" s="178">
        <f t="shared" si="10"/>
        <v>123</v>
      </c>
      <c r="K55" s="2">
        <v>61</v>
      </c>
      <c r="L55" s="12">
        <v>1</v>
      </c>
      <c r="M55" s="2"/>
      <c r="N55" s="15" t="s">
        <v>28</v>
      </c>
    </row>
    <row r="56" spans="1:14" ht="15.75" x14ac:dyDescent="0.25">
      <c r="A56" s="29" t="s">
        <v>36</v>
      </c>
      <c r="B56" s="2">
        <v>2</v>
      </c>
      <c r="C56" s="17">
        <v>2.6749999999999998</v>
      </c>
      <c r="D56" s="17">
        <v>3.16</v>
      </c>
      <c r="E56" s="2">
        <f t="shared" si="7"/>
        <v>0.48500000000000032</v>
      </c>
      <c r="F56" s="178">
        <f t="shared" si="8"/>
        <v>485.00000000000034</v>
      </c>
      <c r="G56" s="178">
        <f t="shared" si="9"/>
        <v>9.5040600000000069E-3</v>
      </c>
      <c r="H56" s="2">
        <v>187</v>
      </c>
      <c r="I56" s="2">
        <v>89</v>
      </c>
      <c r="J56" s="178">
        <f t="shared" si="10"/>
        <v>138</v>
      </c>
      <c r="K56" s="2">
        <v>142</v>
      </c>
      <c r="L56" s="2"/>
      <c r="M56" s="2"/>
      <c r="N56" s="15"/>
    </row>
    <row r="57" spans="1:14" ht="15.75" x14ac:dyDescent="0.25">
      <c r="A57" s="29" t="s">
        <v>33</v>
      </c>
      <c r="B57" s="177">
        <v>2</v>
      </c>
      <c r="C57" s="173">
        <v>8.59</v>
      </c>
      <c r="D57" s="173">
        <v>8.91</v>
      </c>
      <c r="E57" s="177">
        <f t="shared" si="7"/>
        <v>0.32000000000000028</v>
      </c>
      <c r="F57" s="178">
        <f t="shared" si="8"/>
        <v>320.00000000000028</v>
      </c>
      <c r="G57" s="160" t="s">
        <v>28</v>
      </c>
      <c r="H57" s="160" t="s">
        <v>28</v>
      </c>
      <c r="I57" s="160" t="s">
        <v>28</v>
      </c>
      <c r="J57" s="160" t="s">
        <v>28</v>
      </c>
      <c r="K57" s="178">
        <v>121</v>
      </c>
      <c r="L57" s="178"/>
      <c r="M57" s="178"/>
      <c r="N57" s="179"/>
    </row>
    <row r="58" spans="1:14" ht="15.75" x14ac:dyDescent="0.25">
      <c r="A58" s="29" t="s">
        <v>34</v>
      </c>
      <c r="B58" s="2">
        <v>2</v>
      </c>
      <c r="C58" s="17">
        <v>2.48</v>
      </c>
      <c r="D58" s="17">
        <v>2.6749999999999998</v>
      </c>
      <c r="E58" s="2">
        <f t="shared" si="7"/>
        <v>0.19499999999999984</v>
      </c>
      <c r="F58" s="178">
        <f t="shared" si="8"/>
        <v>194.99999999999983</v>
      </c>
      <c r="G58" s="178">
        <f t="shared" si="9"/>
        <v>9.829949999999991E-4</v>
      </c>
      <c r="H58" s="12">
        <v>97</v>
      </c>
      <c r="I58" s="12">
        <v>45</v>
      </c>
      <c r="J58" s="178">
        <f t="shared" si="10"/>
        <v>71</v>
      </c>
      <c r="K58" s="12">
        <v>71</v>
      </c>
      <c r="L58" s="23">
        <v>1</v>
      </c>
      <c r="M58" s="23">
        <v>2.6629999999999998</v>
      </c>
      <c r="N58" s="24">
        <v>46</v>
      </c>
    </row>
    <row r="59" spans="1:14" ht="15.75" x14ac:dyDescent="0.25">
      <c r="A59" s="32" t="s">
        <v>27</v>
      </c>
      <c r="B59" s="2">
        <v>2</v>
      </c>
      <c r="C59" s="17">
        <v>3.11</v>
      </c>
      <c r="D59" s="17">
        <v>3.16</v>
      </c>
      <c r="E59" s="2">
        <f t="shared" si="7"/>
        <v>5.0000000000000266E-2</v>
      </c>
      <c r="F59" s="178">
        <f t="shared" si="8"/>
        <v>50.00000000000027</v>
      </c>
      <c r="G59" s="160" t="s">
        <v>28</v>
      </c>
      <c r="H59" s="20" t="s">
        <v>28</v>
      </c>
      <c r="I59" s="20" t="s">
        <v>28</v>
      </c>
      <c r="J59" s="160" t="s">
        <v>28</v>
      </c>
      <c r="K59" s="27" t="s">
        <v>28</v>
      </c>
      <c r="L59" s="215"/>
      <c r="M59" s="216"/>
      <c r="N59" s="217"/>
    </row>
    <row r="60" spans="1:14" s="182" customFormat="1" ht="15.75" x14ac:dyDescent="0.25">
      <c r="A60" s="184"/>
      <c r="B60" s="177"/>
      <c r="C60" s="173"/>
      <c r="D60" s="173"/>
      <c r="E60" s="177"/>
      <c r="F60" s="208" t="s">
        <v>157</v>
      </c>
      <c r="G60" s="208">
        <f>AVERAGE(G50:G59)</f>
        <v>2.845245000000001E-3</v>
      </c>
      <c r="H60" s="84"/>
      <c r="I60" s="84"/>
      <c r="J60" s="178"/>
      <c r="K60" s="188"/>
      <c r="L60" s="218"/>
      <c r="M60" s="219"/>
      <c r="N60" s="220"/>
    </row>
    <row r="61" spans="1:14" s="182" customFormat="1" ht="15.75" x14ac:dyDescent="0.25">
      <c r="A61" s="30" t="s">
        <v>12</v>
      </c>
      <c r="B61" s="177">
        <v>3</v>
      </c>
      <c r="C61" s="173">
        <v>8.15</v>
      </c>
      <c r="D61" s="173">
        <v>8.36</v>
      </c>
      <c r="E61" s="177">
        <f t="shared" si="7"/>
        <v>0.20999999999999908</v>
      </c>
      <c r="F61" s="178">
        <f t="shared" si="8"/>
        <v>209.99999999999909</v>
      </c>
      <c r="G61" s="178">
        <f t="shared" si="9"/>
        <v>2.8562099999999879E-3</v>
      </c>
      <c r="H61" s="177">
        <v>143</v>
      </c>
      <c r="I61" s="177">
        <v>60</v>
      </c>
      <c r="J61" s="178">
        <f t="shared" si="10"/>
        <v>101.5</v>
      </c>
      <c r="K61" s="26">
        <v>134</v>
      </c>
      <c r="L61" s="218"/>
      <c r="M61" s="219"/>
      <c r="N61" s="220"/>
    </row>
    <row r="62" spans="1:14" s="182" customFormat="1" ht="15.75" x14ac:dyDescent="0.25">
      <c r="A62" s="30" t="s">
        <v>17</v>
      </c>
      <c r="B62" s="177">
        <v>3</v>
      </c>
      <c r="C62" s="173">
        <v>6.34</v>
      </c>
      <c r="D62" s="173">
        <v>6.64</v>
      </c>
      <c r="E62" s="177">
        <f t="shared" si="7"/>
        <v>0.29999999999999982</v>
      </c>
      <c r="F62" s="178">
        <f t="shared" si="8"/>
        <v>299.99999999999983</v>
      </c>
      <c r="G62" s="178">
        <f t="shared" si="9"/>
        <v>2.5424999999999983E-3</v>
      </c>
      <c r="H62" s="177">
        <v>119</v>
      </c>
      <c r="I62" s="177">
        <v>31</v>
      </c>
      <c r="J62" s="178">
        <f t="shared" si="10"/>
        <v>75</v>
      </c>
      <c r="K62" s="26">
        <v>113</v>
      </c>
      <c r="L62" s="221"/>
      <c r="M62" s="222"/>
      <c r="N62" s="223"/>
    </row>
    <row r="63" spans="1:14" s="182" customFormat="1" ht="15" customHeight="1" x14ac:dyDescent="0.25">
      <c r="A63" s="30" t="s">
        <v>26</v>
      </c>
      <c r="B63" s="177">
        <v>3</v>
      </c>
      <c r="C63" s="173">
        <v>9.0340000000000007</v>
      </c>
      <c r="D63" s="173">
        <v>9.1020000000000003</v>
      </c>
      <c r="E63" s="177">
        <f t="shared" si="7"/>
        <v>6.7999999999999616E-2</v>
      </c>
      <c r="F63" s="178">
        <f t="shared" si="8"/>
        <v>67.999999999999616</v>
      </c>
      <c r="G63" s="178">
        <f t="shared" si="9"/>
        <v>5.36179999999997E-4</v>
      </c>
      <c r="H63" s="177">
        <v>108</v>
      </c>
      <c r="I63" s="177">
        <v>58</v>
      </c>
      <c r="J63" s="178">
        <f t="shared" si="10"/>
        <v>83</v>
      </c>
      <c r="K63" s="177">
        <v>95</v>
      </c>
      <c r="L63" s="84">
        <v>1</v>
      </c>
      <c r="M63" s="84">
        <v>9.1240000000000006</v>
      </c>
      <c r="N63" s="186">
        <v>69</v>
      </c>
    </row>
    <row r="64" spans="1:14" s="182" customFormat="1" ht="15.75" x14ac:dyDescent="0.25">
      <c r="A64" s="30" t="s">
        <v>19</v>
      </c>
      <c r="B64" s="177">
        <v>3</v>
      </c>
      <c r="C64" s="173">
        <v>1.9650000000000001</v>
      </c>
      <c r="D64" s="173">
        <v>2.25</v>
      </c>
      <c r="E64" s="177">
        <f t="shared" si="7"/>
        <v>0.28499999999999992</v>
      </c>
      <c r="F64" s="178">
        <f t="shared" si="8"/>
        <v>284.99999999999994</v>
      </c>
      <c r="G64" s="178">
        <f t="shared" si="9"/>
        <v>4.9156799999999995E-3</v>
      </c>
      <c r="H64" s="177">
        <v>153</v>
      </c>
      <c r="I64" s="177">
        <v>43</v>
      </c>
      <c r="J64" s="178">
        <f t="shared" si="10"/>
        <v>98</v>
      </c>
      <c r="K64" s="177">
        <v>176</v>
      </c>
      <c r="L64" s="177">
        <v>1</v>
      </c>
      <c r="M64" s="177">
        <v>1.9950000000000001</v>
      </c>
      <c r="N64" s="169">
        <v>79</v>
      </c>
    </row>
    <row r="65" spans="1:14" s="182" customFormat="1" ht="15.75" x14ac:dyDescent="0.25">
      <c r="A65" s="31" t="s">
        <v>37</v>
      </c>
      <c r="B65" s="163">
        <v>3</v>
      </c>
      <c r="C65" s="22">
        <v>2.91</v>
      </c>
      <c r="D65" s="22">
        <v>3.66</v>
      </c>
      <c r="E65" s="163">
        <f t="shared" si="7"/>
        <v>0.75</v>
      </c>
      <c r="F65" s="162">
        <f t="shared" si="8"/>
        <v>750</v>
      </c>
      <c r="G65" s="162">
        <f t="shared" si="9"/>
        <v>7.8375000000000007E-3</v>
      </c>
      <c r="H65" s="163">
        <v>144</v>
      </c>
      <c r="I65" s="163">
        <v>65</v>
      </c>
      <c r="J65" s="162">
        <f t="shared" si="10"/>
        <v>104.5</v>
      </c>
      <c r="K65" s="163">
        <v>100</v>
      </c>
      <c r="L65" s="163">
        <v>2</v>
      </c>
      <c r="M65" s="163" t="s">
        <v>43</v>
      </c>
      <c r="N65" s="183" t="s">
        <v>42</v>
      </c>
    </row>
    <row r="66" spans="1:14" s="182" customFormat="1" ht="15.75" x14ac:dyDescent="0.25">
      <c r="A66" s="207"/>
      <c r="B66" s="177"/>
      <c r="C66" s="173"/>
      <c r="D66" s="173"/>
      <c r="E66" s="177"/>
      <c r="F66" s="208" t="s">
        <v>156</v>
      </c>
      <c r="G66" s="206">
        <f>AVERAGE(G61:G65)</f>
        <v>3.7376139999999967E-3</v>
      </c>
      <c r="H66" s="177"/>
      <c r="I66" s="177"/>
      <c r="J66" s="178"/>
      <c r="K66" s="177"/>
      <c r="L66" s="177"/>
      <c r="M66" s="177"/>
      <c r="N66" s="177"/>
    </row>
    <row r="67" spans="1:14" s="182" customFormat="1" x14ac:dyDescent="0.25">
      <c r="F67" s="205" t="s">
        <v>159</v>
      </c>
      <c r="G67" s="206">
        <f>AVERAGE(G37:G66)</f>
        <v>5.3959327575757582E-3</v>
      </c>
    </row>
    <row r="68" spans="1:14" s="182" customFormat="1" ht="47.25" x14ac:dyDescent="0.25">
      <c r="A68" s="189" t="s">
        <v>44</v>
      </c>
      <c r="B68" s="8" t="s">
        <v>11</v>
      </c>
      <c r="C68" s="190" t="s">
        <v>1</v>
      </c>
      <c r="D68" s="190" t="s">
        <v>2</v>
      </c>
      <c r="E68" s="190" t="s">
        <v>138</v>
      </c>
      <c r="F68" s="4" t="s">
        <v>154</v>
      </c>
      <c r="G68" s="4" t="s">
        <v>153</v>
      </c>
      <c r="H68" s="8" t="s">
        <v>7</v>
      </c>
      <c r="I68" s="190" t="s">
        <v>3</v>
      </c>
      <c r="J68" s="4" t="s">
        <v>152</v>
      </c>
      <c r="K68" s="190" t="s">
        <v>10</v>
      </c>
      <c r="L68" s="190" t="s">
        <v>8</v>
      </c>
      <c r="M68" s="190" t="s">
        <v>4</v>
      </c>
      <c r="N68" s="191" t="s">
        <v>5</v>
      </c>
    </row>
    <row r="69" spans="1:14" s="182" customFormat="1" ht="15.75" x14ac:dyDescent="0.25">
      <c r="A69" s="192" t="s">
        <v>12</v>
      </c>
      <c r="B69" s="177">
        <v>1</v>
      </c>
      <c r="C69" s="177">
        <v>2.0009999999999999</v>
      </c>
      <c r="D69" s="177">
        <v>3.4</v>
      </c>
      <c r="E69" s="177">
        <f>D69-C69</f>
        <v>1.399</v>
      </c>
      <c r="F69" s="177">
        <f>(D69-C69)*10^3</f>
        <v>1399</v>
      </c>
      <c r="G69" s="177">
        <f>(F69*J69*K69)*10^(-9)</f>
        <v>0.26995104000000003</v>
      </c>
      <c r="H69" s="177">
        <v>486</v>
      </c>
      <c r="I69" s="177">
        <v>90</v>
      </c>
      <c r="J69" s="177">
        <f>H69-((H69-I69)/2)</f>
        <v>288</v>
      </c>
      <c r="K69" s="177">
        <v>670</v>
      </c>
      <c r="L69" s="177">
        <v>1</v>
      </c>
      <c r="M69" s="177">
        <v>2.0693999999999999</v>
      </c>
      <c r="N69" s="169">
        <v>94</v>
      </c>
    </row>
    <row r="70" spans="1:14" s="182" customFormat="1" ht="15.75" x14ac:dyDescent="0.25">
      <c r="A70" s="184" t="s">
        <v>45</v>
      </c>
      <c r="B70" s="177">
        <v>1</v>
      </c>
      <c r="C70" s="177">
        <v>2.0009999999999999</v>
      </c>
      <c r="D70" s="177">
        <v>3.1</v>
      </c>
      <c r="E70" s="177">
        <f>D70-C70</f>
        <v>1.0990000000000002</v>
      </c>
      <c r="F70" s="177">
        <f t="shared" ref="F70:F133" si="11">(D70-C70)*10^3</f>
        <v>1099.0000000000002</v>
      </c>
      <c r="G70" s="177">
        <f t="shared" ref="G70:G133" si="12">(F70*J70*K70)*10^(-9)</f>
        <v>0.26309620400000006</v>
      </c>
      <c r="H70" s="84">
        <v>516</v>
      </c>
      <c r="I70" s="177">
        <v>101</v>
      </c>
      <c r="J70" s="177">
        <f t="shared" ref="J70:J133" si="13">H70-((H70-I70)/2)</f>
        <v>308.5</v>
      </c>
      <c r="K70" s="177">
        <v>776</v>
      </c>
      <c r="L70" s="177">
        <v>1</v>
      </c>
      <c r="M70" s="173">
        <v>2.0878000000000001</v>
      </c>
      <c r="N70" s="165">
        <v>264</v>
      </c>
    </row>
    <row r="71" spans="1:14" s="182" customFormat="1" ht="15.75" x14ac:dyDescent="0.25">
      <c r="A71" s="184" t="s">
        <v>73</v>
      </c>
      <c r="B71" s="177">
        <v>1</v>
      </c>
      <c r="C71" s="177">
        <v>7.4</v>
      </c>
      <c r="D71" s="177">
        <v>8.4700000000000006</v>
      </c>
      <c r="E71" s="177">
        <f>D71-C71</f>
        <v>1.0700000000000003</v>
      </c>
      <c r="F71" s="177">
        <f t="shared" si="11"/>
        <v>1070.0000000000002</v>
      </c>
      <c r="G71" s="177">
        <f t="shared" si="12"/>
        <v>0.11788243500000002</v>
      </c>
      <c r="H71" s="177">
        <v>363</v>
      </c>
      <c r="I71" s="177">
        <v>0</v>
      </c>
      <c r="J71" s="177">
        <f t="shared" si="13"/>
        <v>181.5</v>
      </c>
      <c r="K71" s="177">
        <v>607</v>
      </c>
      <c r="L71" s="177"/>
      <c r="M71" s="177"/>
      <c r="N71" s="169"/>
    </row>
    <row r="72" spans="1:14" s="182" customFormat="1" ht="15.75" x14ac:dyDescent="0.25">
      <c r="A72" s="184" t="s">
        <v>23</v>
      </c>
      <c r="B72" s="177">
        <v>1</v>
      </c>
      <c r="C72" s="177">
        <v>2.0009999999999999</v>
      </c>
      <c r="D72" s="177">
        <v>2.8</v>
      </c>
      <c r="E72" s="177">
        <f>D72-C72</f>
        <v>0.79899999999999993</v>
      </c>
      <c r="F72" s="177">
        <f t="shared" si="11"/>
        <v>798.99999999999989</v>
      </c>
      <c r="G72" s="177">
        <f t="shared" si="12"/>
        <v>0.14395862649999999</v>
      </c>
      <c r="H72" s="177">
        <v>478</v>
      </c>
      <c r="I72" s="177">
        <v>45</v>
      </c>
      <c r="J72" s="177">
        <f t="shared" si="13"/>
        <v>261.5</v>
      </c>
      <c r="K72" s="177">
        <v>689</v>
      </c>
      <c r="L72" s="177"/>
      <c r="M72" s="177"/>
      <c r="N72" s="169"/>
    </row>
    <row r="73" spans="1:14" s="182" customFormat="1" ht="15.75" x14ac:dyDescent="0.25">
      <c r="A73" s="184" t="s">
        <v>24</v>
      </c>
      <c r="B73" s="177">
        <v>1</v>
      </c>
      <c r="C73" s="177">
        <v>2.004</v>
      </c>
      <c r="D73" s="177">
        <v>2.5779999999999998</v>
      </c>
      <c r="E73" s="177">
        <f t="shared" ref="E73:E112" si="14">D73-C73</f>
        <v>0.57399999999999984</v>
      </c>
      <c r="F73" s="177">
        <f t="shared" si="11"/>
        <v>573.99999999999989</v>
      </c>
      <c r="G73" s="177">
        <f t="shared" si="12"/>
        <v>2.7656180999999995E-2</v>
      </c>
      <c r="H73" s="185">
        <v>300</v>
      </c>
      <c r="I73" s="185">
        <v>87</v>
      </c>
      <c r="J73" s="177">
        <f t="shared" si="13"/>
        <v>193.5</v>
      </c>
      <c r="K73" s="177">
        <v>249</v>
      </c>
      <c r="L73" s="177"/>
      <c r="M73" s="177"/>
      <c r="N73" s="169"/>
    </row>
    <row r="74" spans="1:14" s="182" customFormat="1" ht="15.75" x14ac:dyDescent="0.25">
      <c r="A74" s="184" t="s">
        <v>115</v>
      </c>
      <c r="B74" s="177">
        <v>1</v>
      </c>
      <c r="C74" s="177">
        <v>8.4</v>
      </c>
      <c r="D74" s="177">
        <v>9.4</v>
      </c>
      <c r="E74" s="177">
        <f t="shared" si="14"/>
        <v>1</v>
      </c>
      <c r="F74" s="177">
        <f t="shared" si="11"/>
        <v>1000</v>
      </c>
      <c r="G74" s="177">
        <f t="shared" si="12"/>
        <v>3.2752000000000003E-2</v>
      </c>
      <c r="H74" s="177">
        <v>165</v>
      </c>
      <c r="I74" s="177">
        <v>19</v>
      </c>
      <c r="J74" s="177">
        <f t="shared" si="13"/>
        <v>92</v>
      </c>
      <c r="K74" s="177">
        <v>356</v>
      </c>
      <c r="L74" s="177"/>
      <c r="M74" s="177"/>
      <c r="N74" s="169"/>
    </row>
    <row r="75" spans="1:14" s="182" customFormat="1" ht="15.75" x14ac:dyDescent="0.25">
      <c r="A75" s="184" t="s">
        <v>17</v>
      </c>
      <c r="B75" s="177">
        <v>1</v>
      </c>
      <c r="C75" s="177">
        <v>7.09</v>
      </c>
      <c r="D75" s="177">
        <v>8.27</v>
      </c>
      <c r="E75" s="177">
        <f t="shared" si="14"/>
        <v>1.1799999999999997</v>
      </c>
      <c r="F75" s="177">
        <f t="shared" si="11"/>
        <v>1179.9999999999998</v>
      </c>
      <c r="G75" s="177">
        <f t="shared" si="12"/>
        <v>0.10060797999999999</v>
      </c>
      <c r="H75" s="177">
        <v>303</v>
      </c>
      <c r="I75" s="177">
        <v>34</v>
      </c>
      <c r="J75" s="177">
        <f t="shared" si="13"/>
        <v>168.5</v>
      </c>
      <c r="K75" s="177">
        <v>506</v>
      </c>
      <c r="L75" s="177"/>
      <c r="M75" s="177"/>
      <c r="N75" s="169"/>
    </row>
    <row r="76" spans="1:14" s="182" customFormat="1" ht="15.75" x14ac:dyDescent="0.25">
      <c r="A76" s="184" t="s">
        <v>147</v>
      </c>
      <c r="B76" s="177">
        <v>1</v>
      </c>
      <c r="C76" s="177">
        <v>8.1999999999999993</v>
      </c>
      <c r="D76" s="177">
        <v>9.33</v>
      </c>
      <c r="E76" s="177">
        <f t="shared" si="14"/>
        <v>1.1300000000000008</v>
      </c>
      <c r="F76" s="177">
        <f t="shared" si="11"/>
        <v>1130.0000000000007</v>
      </c>
      <c r="G76" s="177">
        <f t="shared" si="12"/>
        <v>0.12329712500000009</v>
      </c>
      <c r="H76" s="177">
        <v>301</v>
      </c>
      <c r="I76" s="177">
        <v>0</v>
      </c>
      <c r="J76" s="177">
        <f t="shared" si="13"/>
        <v>150.5</v>
      </c>
      <c r="K76" s="177">
        <v>725</v>
      </c>
      <c r="L76" s="177"/>
      <c r="M76" s="177"/>
      <c r="N76" s="169"/>
    </row>
    <row r="77" spans="1:14" s="182" customFormat="1" ht="15.75" x14ac:dyDescent="0.25">
      <c r="A77" s="184" t="s">
        <v>25</v>
      </c>
      <c r="B77" s="177">
        <v>1</v>
      </c>
      <c r="C77" s="177">
        <v>2.2120000000000002</v>
      </c>
      <c r="D77" s="177">
        <v>2.2799999999999998</v>
      </c>
      <c r="E77" s="177">
        <f t="shared" si="14"/>
        <v>6.7999999999999616E-2</v>
      </c>
      <c r="F77" s="177">
        <f t="shared" si="11"/>
        <v>67.999999999999616</v>
      </c>
      <c r="G77" s="177">
        <f t="shared" si="12"/>
        <v>8.0706479999999563E-3</v>
      </c>
      <c r="H77" s="185">
        <v>281</v>
      </c>
      <c r="I77" s="185">
        <v>112</v>
      </c>
      <c r="J77" s="177">
        <f t="shared" si="13"/>
        <v>196.5</v>
      </c>
      <c r="K77" s="177">
        <v>604</v>
      </c>
      <c r="L77" s="177"/>
      <c r="M77" s="177"/>
      <c r="N77" s="169"/>
    </row>
    <row r="78" spans="1:14" s="182" customFormat="1" ht="15.75" x14ac:dyDescent="0.25">
      <c r="A78" s="184" t="s">
        <v>66</v>
      </c>
      <c r="B78" s="177">
        <v>1</v>
      </c>
      <c r="C78" s="177">
        <v>2.2799999999999998</v>
      </c>
      <c r="D78" s="177">
        <v>3.9780000000000002</v>
      </c>
      <c r="E78" s="177">
        <f t="shared" si="14"/>
        <v>1.6980000000000004</v>
      </c>
      <c r="F78" s="177">
        <f t="shared" si="11"/>
        <v>1698.0000000000005</v>
      </c>
      <c r="G78" s="177">
        <f t="shared" si="12"/>
        <v>0.61011687000000014</v>
      </c>
      <c r="H78" s="177">
        <v>585</v>
      </c>
      <c r="I78" s="177">
        <v>110</v>
      </c>
      <c r="J78" s="177">
        <f t="shared" si="13"/>
        <v>347.5</v>
      </c>
      <c r="K78" s="177">
        <v>1034</v>
      </c>
      <c r="L78" s="177">
        <v>1</v>
      </c>
      <c r="M78" s="177">
        <v>2.472</v>
      </c>
      <c r="N78" s="169">
        <v>103</v>
      </c>
    </row>
    <row r="79" spans="1:14" s="182" customFormat="1" ht="15.75" x14ac:dyDescent="0.25">
      <c r="A79" s="184" t="s">
        <v>46</v>
      </c>
      <c r="B79" s="177">
        <v>1</v>
      </c>
      <c r="C79" s="177">
        <v>2.1779999999999999</v>
      </c>
      <c r="D79" s="177">
        <v>2.4769999999999999</v>
      </c>
      <c r="E79" s="177">
        <f t="shared" si="14"/>
        <v>0.29899999999999993</v>
      </c>
      <c r="F79" s="177">
        <f t="shared" si="11"/>
        <v>298.99999999999994</v>
      </c>
      <c r="G79" s="177">
        <f t="shared" si="12"/>
        <v>1.178658E-2</v>
      </c>
      <c r="H79" s="193">
        <v>254</v>
      </c>
      <c r="I79" s="185">
        <v>111</v>
      </c>
      <c r="J79" s="177">
        <f t="shared" si="13"/>
        <v>182.5</v>
      </c>
      <c r="K79" s="177">
        <v>216</v>
      </c>
      <c r="L79" s="177"/>
      <c r="M79" s="177"/>
      <c r="N79" s="169"/>
    </row>
    <row r="80" spans="1:14" s="182" customFormat="1" ht="15.75" x14ac:dyDescent="0.25">
      <c r="A80" s="184" t="s">
        <v>47</v>
      </c>
      <c r="B80" s="177">
        <v>1</v>
      </c>
      <c r="C80" s="177">
        <v>2.4159999999999999</v>
      </c>
      <c r="D80" s="177">
        <v>2.4500000000000002</v>
      </c>
      <c r="E80" s="177">
        <f t="shared" si="14"/>
        <v>3.4000000000000252E-2</v>
      </c>
      <c r="F80" s="177">
        <f t="shared" si="11"/>
        <v>34.000000000000256</v>
      </c>
      <c r="G80" s="177">
        <f t="shared" si="12"/>
        <v>6.4239600000000488E-3</v>
      </c>
      <c r="H80" s="185">
        <v>305</v>
      </c>
      <c r="I80" s="185">
        <v>259</v>
      </c>
      <c r="J80" s="177">
        <f t="shared" si="13"/>
        <v>282</v>
      </c>
      <c r="K80" s="177">
        <v>670</v>
      </c>
      <c r="L80" s="177">
        <v>1</v>
      </c>
      <c r="M80" s="173">
        <v>2.4239999999999999</v>
      </c>
      <c r="N80" s="165">
        <v>290</v>
      </c>
    </row>
    <row r="81" spans="1:14" s="182" customFormat="1" ht="15.75" x14ac:dyDescent="0.25">
      <c r="A81" s="184" t="s">
        <v>48</v>
      </c>
      <c r="B81" s="177">
        <v>1</v>
      </c>
      <c r="C81" s="177">
        <v>2.4670000000000001</v>
      </c>
      <c r="D81" s="177">
        <v>2.5009999999999999</v>
      </c>
      <c r="E81" s="177">
        <f t="shared" si="14"/>
        <v>3.3999999999999808E-2</v>
      </c>
      <c r="F81" s="177">
        <f t="shared" si="11"/>
        <v>33.999999999999808</v>
      </c>
      <c r="G81" s="177">
        <f t="shared" si="12"/>
        <v>2.9213309999999841E-3</v>
      </c>
      <c r="H81" s="185">
        <v>343</v>
      </c>
      <c r="I81" s="185">
        <v>0</v>
      </c>
      <c r="J81" s="177">
        <f t="shared" si="13"/>
        <v>171.5</v>
      </c>
      <c r="K81" s="177">
        <v>501</v>
      </c>
      <c r="L81" s="177"/>
      <c r="M81" s="177"/>
      <c r="N81" s="169"/>
    </row>
    <row r="82" spans="1:14" s="182" customFormat="1" ht="15.75" x14ac:dyDescent="0.25">
      <c r="A82" s="184" t="s">
        <v>67</v>
      </c>
      <c r="B82" s="177">
        <v>1</v>
      </c>
      <c r="C82" s="177">
        <v>2.5009999999999999</v>
      </c>
      <c r="D82" s="194">
        <v>3.4780000000000002</v>
      </c>
      <c r="E82" s="177">
        <f t="shared" si="14"/>
        <v>0.97700000000000031</v>
      </c>
      <c r="F82" s="177">
        <f t="shared" si="11"/>
        <v>977.00000000000034</v>
      </c>
      <c r="G82" s="177">
        <f t="shared" si="12"/>
        <v>0.16804400000000008</v>
      </c>
      <c r="H82" s="177">
        <v>390</v>
      </c>
      <c r="I82" s="177">
        <v>40</v>
      </c>
      <c r="J82" s="177">
        <f t="shared" si="13"/>
        <v>215</v>
      </c>
      <c r="K82" s="177">
        <v>800</v>
      </c>
      <c r="L82" s="177"/>
      <c r="M82" s="177"/>
      <c r="N82" s="169"/>
    </row>
    <row r="83" spans="1:14" s="182" customFormat="1" ht="15.75" x14ac:dyDescent="0.25">
      <c r="A83" s="184" t="s">
        <v>49</v>
      </c>
      <c r="B83" s="177">
        <v>1</v>
      </c>
      <c r="C83" s="177">
        <v>2.1779999999999999</v>
      </c>
      <c r="D83" s="177">
        <v>2.5009999999999999</v>
      </c>
      <c r="E83" s="177">
        <f t="shared" si="14"/>
        <v>0.32299999999999995</v>
      </c>
      <c r="F83" s="177">
        <f t="shared" si="11"/>
        <v>322.99999999999994</v>
      </c>
      <c r="G83" s="177">
        <f t="shared" si="12"/>
        <v>3.6038078999999994E-2</v>
      </c>
      <c r="H83" s="185">
        <v>387</v>
      </c>
      <c r="I83" s="185">
        <v>96</v>
      </c>
      <c r="J83" s="177">
        <f t="shared" si="13"/>
        <v>241.5</v>
      </c>
      <c r="K83" s="177">
        <v>462</v>
      </c>
      <c r="L83" s="177">
        <v>2</v>
      </c>
      <c r="M83" s="173" t="s">
        <v>141</v>
      </c>
      <c r="N83" s="165" t="s">
        <v>142</v>
      </c>
    </row>
    <row r="84" spans="1:14" s="182" customFormat="1" ht="15.75" x14ac:dyDescent="0.25">
      <c r="A84" s="184" t="s">
        <v>74</v>
      </c>
      <c r="B84" s="177">
        <v>1</v>
      </c>
      <c r="C84" s="177">
        <v>2.69</v>
      </c>
      <c r="D84" s="177">
        <v>3.29</v>
      </c>
      <c r="E84" s="177">
        <f t="shared" si="14"/>
        <v>0.60000000000000009</v>
      </c>
      <c r="F84" s="177">
        <f t="shared" si="11"/>
        <v>600.00000000000011</v>
      </c>
      <c r="G84" s="177">
        <f t="shared" si="12"/>
        <v>2.3073600000000007E-2</v>
      </c>
      <c r="H84" s="177">
        <v>276</v>
      </c>
      <c r="I84" s="177">
        <v>92</v>
      </c>
      <c r="J84" s="177">
        <f t="shared" si="13"/>
        <v>184</v>
      </c>
      <c r="K84" s="177">
        <v>209</v>
      </c>
      <c r="L84" s="177"/>
      <c r="M84" s="177"/>
      <c r="N84" s="169"/>
    </row>
    <row r="85" spans="1:14" ht="15.75" x14ac:dyDescent="0.25">
      <c r="A85" s="32" t="s">
        <v>50</v>
      </c>
      <c r="B85" s="2">
        <v>1</v>
      </c>
      <c r="C85" s="85">
        <v>2.1779999999999999</v>
      </c>
      <c r="D85" s="87">
        <v>2.5779999999999998</v>
      </c>
      <c r="E85" s="34">
        <f t="shared" si="14"/>
        <v>0.39999999999999991</v>
      </c>
      <c r="F85" s="177">
        <f t="shared" si="11"/>
        <v>399.99999999999989</v>
      </c>
      <c r="G85" s="177">
        <f t="shared" si="12"/>
        <v>6.0423999999999992E-2</v>
      </c>
      <c r="H85" s="90">
        <v>456</v>
      </c>
      <c r="I85" s="88">
        <v>64</v>
      </c>
      <c r="J85" s="177">
        <f t="shared" si="13"/>
        <v>260</v>
      </c>
      <c r="K85" s="89">
        <v>581</v>
      </c>
      <c r="L85" s="166">
        <v>1</v>
      </c>
      <c r="M85" s="168">
        <v>2.5259999999999998</v>
      </c>
      <c r="N85" s="165">
        <v>58</v>
      </c>
    </row>
    <row r="86" spans="1:14" ht="15.75" x14ac:dyDescent="0.25">
      <c r="A86" s="32" t="s">
        <v>51</v>
      </c>
      <c r="B86" s="2">
        <v>1</v>
      </c>
      <c r="C86" s="85">
        <v>2.3820000000000001</v>
      </c>
      <c r="D86" s="87">
        <v>2.5779999999999998</v>
      </c>
      <c r="E86" s="34">
        <f t="shared" si="14"/>
        <v>0.19599999999999973</v>
      </c>
      <c r="F86" s="177">
        <f t="shared" si="11"/>
        <v>195.99999999999972</v>
      </c>
      <c r="G86" s="177">
        <f t="shared" si="12"/>
        <v>1.6396379999999978E-2</v>
      </c>
      <c r="H86" s="90">
        <v>384</v>
      </c>
      <c r="I86" s="88">
        <v>45</v>
      </c>
      <c r="J86" s="177">
        <f t="shared" si="13"/>
        <v>214.5</v>
      </c>
      <c r="K86" s="89">
        <v>390</v>
      </c>
      <c r="L86" s="166">
        <v>1</v>
      </c>
      <c r="M86" s="168">
        <v>2.39</v>
      </c>
      <c r="N86" s="165">
        <v>93</v>
      </c>
    </row>
    <row r="87" spans="1:14" ht="15.75" x14ac:dyDescent="0.25">
      <c r="A87" s="32" t="s">
        <v>18</v>
      </c>
      <c r="B87" s="2">
        <v>1</v>
      </c>
      <c r="C87" s="85">
        <v>2.0009999999999999</v>
      </c>
      <c r="D87" s="87">
        <v>2.5779999999999998</v>
      </c>
      <c r="E87" s="86">
        <f t="shared" si="14"/>
        <v>0.57699999999999996</v>
      </c>
      <c r="F87" s="177">
        <f t="shared" si="11"/>
        <v>577</v>
      </c>
      <c r="G87" s="177">
        <f t="shared" si="12"/>
        <v>7.0195512000000002E-2</v>
      </c>
      <c r="H87" s="90">
        <v>357</v>
      </c>
      <c r="I87" s="88">
        <v>54</v>
      </c>
      <c r="J87" s="177">
        <f t="shared" si="13"/>
        <v>205.5</v>
      </c>
      <c r="K87" s="89">
        <v>592</v>
      </c>
      <c r="L87" s="166">
        <v>1</v>
      </c>
      <c r="M87" s="168">
        <v>2.35</v>
      </c>
      <c r="N87" s="165">
        <v>113</v>
      </c>
    </row>
    <row r="88" spans="1:14" ht="15.75" x14ac:dyDescent="0.25">
      <c r="A88" s="32" t="s">
        <v>76</v>
      </c>
      <c r="B88" s="2">
        <v>1</v>
      </c>
      <c r="C88" s="36">
        <v>6.24</v>
      </c>
      <c r="D88" s="36">
        <v>6.44</v>
      </c>
      <c r="E88" s="35">
        <f t="shared" ref="E88:E89" si="15">D88-C88</f>
        <v>0.20000000000000018</v>
      </c>
      <c r="F88" s="177">
        <f t="shared" si="11"/>
        <v>200.00000000000017</v>
      </c>
      <c r="G88" s="177">
        <f t="shared" si="12"/>
        <v>2.419200000000002E-3</v>
      </c>
      <c r="H88" s="36">
        <v>148</v>
      </c>
      <c r="I88" s="36">
        <v>41</v>
      </c>
      <c r="J88" s="177">
        <f t="shared" si="13"/>
        <v>94.5</v>
      </c>
      <c r="K88" s="36">
        <v>128</v>
      </c>
      <c r="L88" s="2"/>
      <c r="M88" s="2"/>
      <c r="N88" s="15"/>
    </row>
    <row r="89" spans="1:14" s="182" customFormat="1" ht="15.75" x14ac:dyDescent="0.25">
      <c r="A89" s="184" t="s">
        <v>77</v>
      </c>
      <c r="B89" s="177">
        <v>1</v>
      </c>
      <c r="C89" s="177">
        <v>2.69</v>
      </c>
      <c r="D89" s="177">
        <v>2.99</v>
      </c>
      <c r="E89" s="177">
        <f t="shared" si="15"/>
        <v>0.30000000000000027</v>
      </c>
      <c r="F89" s="177">
        <f t="shared" si="11"/>
        <v>300.00000000000028</v>
      </c>
      <c r="G89" s="177">
        <f t="shared" si="12"/>
        <v>3.6168000000000033E-3</v>
      </c>
      <c r="H89" s="177">
        <v>136</v>
      </c>
      <c r="I89" s="177">
        <v>40</v>
      </c>
      <c r="J89" s="177">
        <f t="shared" si="13"/>
        <v>88</v>
      </c>
      <c r="K89" s="177">
        <v>137</v>
      </c>
      <c r="L89" s="177"/>
      <c r="M89" s="177"/>
      <c r="N89" s="169"/>
    </row>
    <row r="90" spans="1:14" s="182" customFormat="1" ht="15.75" x14ac:dyDescent="0.25">
      <c r="A90" s="184" t="s">
        <v>75</v>
      </c>
      <c r="B90" s="177">
        <v>1</v>
      </c>
      <c r="C90" s="177">
        <v>2.0009999999999999</v>
      </c>
      <c r="D90" s="177">
        <v>5.34</v>
      </c>
      <c r="E90" s="177">
        <f t="shared" si="14"/>
        <v>3.339</v>
      </c>
      <c r="F90" s="177">
        <f t="shared" si="11"/>
        <v>3339</v>
      </c>
      <c r="G90" s="177">
        <f t="shared" si="12"/>
        <v>0.39876675300000003</v>
      </c>
      <c r="H90" s="177">
        <v>357</v>
      </c>
      <c r="I90" s="177">
        <v>6</v>
      </c>
      <c r="J90" s="177">
        <f t="shared" si="13"/>
        <v>181.5</v>
      </c>
      <c r="K90" s="177">
        <v>658</v>
      </c>
      <c r="L90" s="177"/>
      <c r="M90" s="177"/>
      <c r="N90" s="169"/>
    </row>
    <row r="91" spans="1:14" s="182" customFormat="1" ht="15.75" x14ac:dyDescent="0.25">
      <c r="A91" s="184" t="s">
        <v>52</v>
      </c>
      <c r="B91" s="177">
        <v>1</v>
      </c>
      <c r="C91" s="177">
        <v>2.0009999999999999</v>
      </c>
      <c r="D91" s="177">
        <v>2.5779999999999998</v>
      </c>
      <c r="E91" s="177">
        <f t="shared" si="14"/>
        <v>0.57699999999999996</v>
      </c>
      <c r="F91" s="177">
        <f t="shared" si="11"/>
        <v>577</v>
      </c>
      <c r="G91" s="177">
        <f t="shared" si="12"/>
        <v>7.9160360999999999E-2</v>
      </c>
      <c r="H91" s="185">
        <v>357</v>
      </c>
      <c r="I91" s="185">
        <v>60</v>
      </c>
      <c r="J91" s="177">
        <f t="shared" si="13"/>
        <v>208.5</v>
      </c>
      <c r="K91" s="177">
        <v>658</v>
      </c>
      <c r="L91" s="177"/>
      <c r="M91" s="177"/>
      <c r="N91" s="169"/>
    </row>
    <row r="92" spans="1:14" s="182" customFormat="1" ht="15.75" x14ac:dyDescent="0.25">
      <c r="A92" s="184" t="s">
        <v>148</v>
      </c>
      <c r="B92" s="177">
        <v>1</v>
      </c>
      <c r="C92" s="177">
        <v>9</v>
      </c>
      <c r="D92" s="177">
        <v>9.32</v>
      </c>
      <c r="E92" s="177">
        <f t="shared" si="14"/>
        <v>0.32000000000000028</v>
      </c>
      <c r="F92" s="177">
        <f t="shared" si="11"/>
        <v>320.00000000000028</v>
      </c>
      <c r="G92" s="177">
        <f t="shared" si="12"/>
        <v>2.3616000000000019E-3</v>
      </c>
      <c r="H92" s="185">
        <v>110</v>
      </c>
      <c r="I92" s="185">
        <v>54</v>
      </c>
      <c r="J92" s="177">
        <f t="shared" si="13"/>
        <v>82</v>
      </c>
      <c r="K92" s="177">
        <v>90</v>
      </c>
      <c r="L92" s="177"/>
      <c r="M92" s="177"/>
      <c r="N92" s="169"/>
    </row>
    <row r="93" spans="1:14" s="182" customFormat="1" ht="15.75" x14ac:dyDescent="0.25">
      <c r="A93" s="184" t="s">
        <v>78</v>
      </c>
      <c r="B93" s="177">
        <v>1</v>
      </c>
      <c r="C93" s="177">
        <v>4.09</v>
      </c>
      <c r="D93" s="177">
        <v>4.6399999999999997</v>
      </c>
      <c r="E93" s="177">
        <f t="shared" si="14"/>
        <v>0.54999999999999982</v>
      </c>
      <c r="F93" s="177">
        <f t="shared" si="11"/>
        <v>549.99999999999977</v>
      </c>
      <c r="G93" s="177">
        <f t="shared" si="12"/>
        <v>2.7460124999999995E-2</v>
      </c>
      <c r="H93" s="177">
        <v>256</v>
      </c>
      <c r="I93" s="177">
        <v>61</v>
      </c>
      <c r="J93" s="177">
        <f t="shared" si="13"/>
        <v>158.5</v>
      </c>
      <c r="K93" s="177">
        <v>315</v>
      </c>
      <c r="L93" s="177"/>
      <c r="M93" s="177"/>
      <c r="N93" s="169"/>
    </row>
    <row r="94" spans="1:14" s="182" customFormat="1" ht="15.75" x14ac:dyDescent="0.25">
      <c r="A94" s="184" t="s">
        <v>79</v>
      </c>
      <c r="B94" s="177">
        <v>1</v>
      </c>
      <c r="C94" s="177">
        <v>2.64</v>
      </c>
      <c r="D94" s="177">
        <v>3.59</v>
      </c>
      <c r="E94" s="177">
        <f t="shared" si="14"/>
        <v>0.94999999999999973</v>
      </c>
      <c r="F94" s="177">
        <f t="shared" si="11"/>
        <v>949.99999999999977</v>
      </c>
      <c r="G94" s="177">
        <f t="shared" si="12"/>
        <v>5.9336999999999994E-2</v>
      </c>
      <c r="H94" s="177">
        <v>295</v>
      </c>
      <c r="I94" s="177">
        <v>65</v>
      </c>
      <c r="J94" s="177">
        <f t="shared" si="13"/>
        <v>180</v>
      </c>
      <c r="K94" s="177">
        <v>347</v>
      </c>
      <c r="L94" s="177"/>
      <c r="M94" s="177"/>
      <c r="N94" s="169"/>
    </row>
    <row r="95" spans="1:14" s="182" customFormat="1" ht="15.75" x14ac:dyDescent="0.25">
      <c r="A95" s="184" t="s">
        <v>80</v>
      </c>
      <c r="B95" s="177">
        <v>1</v>
      </c>
      <c r="C95" s="177">
        <v>3.19</v>
      </c>
      <c r="D95" s="177">
        <v>4.09</v>
      </c>
      <c r="E95" s="177">
        <f t="shared" si="14"/>
        <v>0.89999999999999991</v>
      </c>
      <c r="F95" s="177">
        <f t="shared" si="11"/>
        <v>899.99999999999989</v>
      </c>
      <c r="G95" s="177">
        <f t="shared" si="12"/>
        <v>4.0873499999999993E-2</v>
      </c>
      <c r="H95" s="177">
        <v>230</v>
      </c>
      <c r="I95" s="177">
        <v>63</v>
      </c>
      <c r="J95" s="177">
        <f t="shared" si="13"/>
        <v>146.5</v>
      </c>
      <c r="K95" s="177">
        <v>310</v>
      </c>
      <c r="L95" s="177"/>
      <c r="M95" s="177"/>
      <c r="N95" s="169"/>
    </row>
    <row r="96" spans="1:14" s="182" customFormat="1" ht="15.75" x14ac:dyDescent="0.25">
      <c r="A96" s="184" t="s">
        <v>81</v>
      </c>
      <c r="B96" s="177">
        <v>1</v>
      </c>
      <c r="C96" s="177">
        <v>2.64</v>
      </c>
      <c r="D96" s="177">
        <v>4.6399999999999997</v>
      </c>
      <c r="E96" s="177">
        <f t="shared" si="14"/>
        <v>1.9999999999999996</v>
      </c>
      <c r="F96" s="177">
        <f t="shared" si="11"/>
        <v>1999.9999999999995</v>
      </c>
      <c r="G96" s="177">
        <f t="shared" si="12"/>
        <v>0.18397699999999995</v>
      </c>
      <c r="H96" s="177">
        <v>348</v>
      </c>
      <c r="I96" s="177">
        <v>89</v>
      </c>
      <c r="J96" s="177">
        <f t="shared" si="13"/>
        <v>218.5</v>
      </c>
      <c r="K96" s="177">
        <v>421</v>
      </c>
      <c r="L96" s="177"/>
      <c r="M96" s="177"/>
      <c r="N96" s="169"/>
    </row>
    <row r="97" spans="1:14" s="182" customFormat="1" ht="15.75" x14ac:dyDescent="0.25">
      <c r="A97" s="184" t="s">
        <v>13</v>
      </c>
      <c r="B97" s="177">
        <v>1</v>
      </c>
      <c r="C97" s="177">
        <v>2.0110000000000001</v>
      </c>
      <c r="D97" s="177">
        <v>2.5779999999999998</v>
      </c>
      <c r="E97" s="177">
        <f t="shared" si="14"/>
        <v>0.56699999999999973</v>
      </c>
      <c r="F97" s="177">
        <f t="shared" si="11"/>
        <v>566.99999999999977</v>
      </c>
      <c r="G97" s="177">
        <f t="shared" si="12"/>
        <v>5.774554799999998E-2</v>
      </c>
      <c r="H97" s="185">
        <v>369</v>
      </c>
      <c r="I97" s="185">
        <v>0</v>
      </c>
      <c r="J97" s="177">
        <f t="shared" si="13"/>
        <v>184.5</v>
      </c>
      <c r="K97" s="177">
        <v>552</v>
      </c>
      <c r="L97" s="177">
        <v>1</v>
      </c>
      <c r="M97" s="177">
        <v>2.54</v>
      </c>
      <c r="N97" s="169">
        <v>124</v>
      </c>
    </row>
    <row r="98" spans="1:14" s="182" customFormat="1" ht="15.75" x14ac:dyDescent="0.25">
      <c r="A98" s="184" t="s">
        <v>53</v>
      </c>
      <c r="B98" s="177">
        <v>1</v>
      </c>
      <c r="C98" s="177">
        <v>2.1440000000000001</v>
      </c>
      <c r="D98" s="177">
        <v>3.39</v>
      </c>
      <c r="E98" s="177">
        <f t="shared" si="14"/>
        <v>1.246</v>
      </c>
      <c r="F98" s="177">
        <f t="shared" si="11"/>
        <v>1246</v>
      </c>
      <c r="G98" s="177">
        <f t="shared" si="12"/>
        <v>0.27537845999999999</v>
      </c>
      <c r="H98" s="177">
        <v>464</v>
      </c>
      <c r="I98" s="177">
        <v>66</v>
      </c>
      <c r="J98" s="177">
        <f t="shared" si="13"/>
        <v>265</v>
      </c>
      <c r="K98" s="177">
        <v>834</v>
      </c>
      <c r="L98" s="177">
        <v>1</v>
      </c>
      <c r="M98" s="177">
        <v>2.36</v>
      </c>
      <c r="N98" s="169">
        <v>140</v>
      </c>
    </row>
    <row r="99" spans="1:14" s="182" customFormat="1" ht="15.75" x14ac:dyDescent="0.25">
      <c r="A99" s="184" t="s">
        <v>82</v>
      </c>
      <c r="B99" s="177">
        <v>1</v>
      </c>
      <c r="C99" s="177">
        <v>5.34</v>
      </c>
      <c r="D99" s="177">
        <v>5.89</v>
      </c>
      <c r="E99" s="177">
        <f t="shared" si="14"/>
        <v>0.54999999999999982</v>
      </c>
      <c r="F99" s="177">
        <f t="shared" si="11"/>
        <v>549.99999999999977</v>
      </c>
      <c r="G99" s="177">
        <f t="shared" si="12"/>
        <v>1.0790999999999995E-2</v>
      </c>
      <c r="H99" s="177">
        <v>149</v>
      </c>
      <c r="I99" s="177">
        <v>31</v>
      </c>
      <c r="J99" s="177">
        <f t="shared" si="13"/>
        <v>90</v>
      </c>
      <c r="K99" s="177">
        <v>218</v>
      </c>
      <c r="L99" s="177"/>
      <c r="M99" s="177"/>
      <c r="N99" s="169"/>
    </row>
    <row r="100" spans="1:14" s="182" customFormat="1" ht="15.75" x14ac:dyDescent="0.25">
      <c r="A100" s="184" t="s">
        <v>54</v>
      </c>
      <c r="B100" s="177">
        <v>1</v>
      </c>
      <c r="C100" s="177">
        <v>2.2120000000000002</v>
      </c>
      <c r="D100" s="177">
        <v>2.4159999999999999</v>
      </c>
      <c r="E100" s="177">
        <f t="shared" si="14"/>
        <v>0.20399999999999974</v>
      </c>
      <c r="F100" s="177">
        <f t="shared" si="11"/>
        <v>203.99999999999974</v>
      </c>
      <c r="G100" s="177">
        <f t="shared" si="12"/>
        <v>9.2149859999999893E-3</v>
      </c>
      <c r="H100" s="177">
        <v>291</v>
      </c>
      <c r="I100" s="177">
        <v>182</v>
      </c>
      <c r="J100" s="177">
        <f t="shared" si="13"/>
        <v>236.5</v>
      </c>
      <c r="K100" s="177">
        <v>191</v>
      </c>
      <c r="L100" s="177"/>
      <c r="M100" s="177"/>
      <c r="N100" s="169"/>
    </row>
    <row r="101" spans="1:14" s="182" customFormat="1" ht="15.75" x14ac:dyDescent="0.25">
      <c r="A101" s="184" t="s">
        <v>83</v>
      </c>
      <c r="B101" s="177">
        <v>1</v>
      </c>
      <c r="C101" s="177">
        <v>5.54</v>
      </c>
      <c r="D101" s="177">
        <v>5.64</v>
      </c>
      <c r="E101" s="177">
        <f t="shared" si="14"/>
        <v>9.9999999999999645E-2</v>
      </c>
      <c r="F101" s="177">
        <f t="shared" si="11"/>
        <v>99.999999999999645</v>
      </c>
      <c r="G101" s="160" t="s">
        <v>28</v>
      </c>
      <c r="H101" s="84" t="s">
        <v>28</v>
      </c>
      <c r="I101" s="84" t="s">
        <v>28</v>
      </c>
      <c r="J101" s="177"/>
      <c r="K101" s="84" t="s">
        <v>28</v>
      </c>
      <c r="L101" s="177"/>
      <c r="M101" s="177"/>
      <c r="N101" s="169"/>
    </row>
    <row r="102" spans="1:14" s="182" customFormat="1" ht="15.75" x14ac:dyDescent="0.25">
      <c r="A102" s="184" t="s">
        <v>150</v>
      </c>
      <c r="B102" s="177">
        <v>1</v>
      </c>
      <c r="C102" s="177">
        <v>8.15</v>
      </c>
      <c r="D102" s="177">
        <v>9.5</v>
      </c>
      <c r="E102" s="177">
        <f t="shared" si="14"/>
        <v>1.3499999999999996</v>
      </c>
      <c r="F102" s="177">
        <f t="shared" si="11"/>
        <v>1349.9999999999995</v>
      </c>
      <c r="G102" s="177">
        <f t="shared" si="12"/>
        <v>0.52834274999999986</v>
      </c>
      <c r="H102" s="84">
        <v>664</v>
      </c>
      <c r="I102" s="84">
        <v>5</v>
      </c>
      <c r="J102" s="177">
        <f t="shared" si="13"/>
        <v>334.5</v>
      </c>
      <c r="K102" s="84">
        <v>1170</v>
      </c>
      <c r="L102" s="177">
        <v>1</v>
      </c>
      <c r="M102" s="177">
        <v>8.9</v>
      </c>
      <c r="N102" s="169">
        <v>196</v>
      </c>
    </row>
    <row r="103" spans="1:14" s="182" customFormat="1" ht="15.75" x14ac:dyDescent="0.25">
      <c r="A103" s="184" t="s">
        <v>95</v>
      </c>
      <c r="B103" s="177">
        <v>1</v>
      </c>
      <c r="C103" s="177">
        <v>8.6999999999999993</v>
      </c>
      <c r="D103" s="177">
        <v>9.4</v>
      </c>
      <c r="E103" s="177">
        <f t="shared" si="14"/>
        <v>0.70000000000000107</v>
      </c>
      <c r="F103" s="177">
        <f t="shared" si="11"/>
        <v>700.00000000000102</v>
      </c>
      <c r="G103" s="177">
        <f t="shared" si="12"/>
        <v>4.3890000000000068E-2</v>
      </c>
      <c r="H103" s="84">
        <v>253</v>
      </c>
      <c r="I103" s="84">
        <v>22</v>
      </c>
      <c r="J103" s="177">
        <f t="shared" si="13"/>
        <v>137.5</v>
      </c>
      <c r="K103" s="84">
        <v>456</v>
      </c>
      <c r="L103" s="177"/>
      <c r="M103" s="177"/>
      <c r="N103" s="169"/>
    </row>
    <row r="104" spans="1:14" s="182" customFormat="1" ht="15.75" x14ac:dyDescent="0.25">
      <c r="A104" s="184" t="s">
        <v>149</v>
      </c>
      <c r="B104" s="177">
        <v>1</v>
      </c>
      <c r="C104" s="177">
        <v>9</v>
      </c>
      <c r="D104" s="177">
        <v>9.32</v>
      </c>
      <c r="E104" s="177">
        <f t="shared" si="14"/>
        <v>0.32000000000000028</v>
      </c>
      <c r="F104" s="177">
        <f t="shared" si="11"/>
        <v>320.00000000000028</v>
      </c>
      <c r="G104" s="177">
        <f t="shared" si="12"/>
        <v>1.4470400000000013E-2</v>
      </c>
      <c r="H104" s="84">
        <v>240</v>
      </c>
      <c r="I104" s="84">
        <v>26</v>
      </c>
      <c r="J104" s="177">
        <f t="shared" si="13"/>
        <v>133</v>
      </c>
      <c r="K104" s="84">
        <v>340</v>
      </c>
      <c r="L104" s="177"/>
      <c r="M104" s="177"/>
      <c r="N104" s="169"/>
    </row>
    <row r="105" spans="1:14" s="182" customFormat="1" ht="15.75" x14ac:dyDescent="0.25">
      <c r="A105" s="184" t="s">
        <v>84</v>
      </c>
      <c r="B105" s="177">
        <v>1</v>
      </c>
      <c r="C105" s="177">
        <v>7.54</v>
      </c>
      <c r="D105" s="177">
        <v>8.17</v>
      </c>
      <c r="E105" s="177">
        <f t="shared" si="14"/>
        <v>0.62999999999999989</v>
      </c>
      <c r="F105" s="177">
        <f t="shared" si="11"/>
        <v>629.99999999999989</v>
      </c>
      <c r="G105" s="177">
        <f t="shared" si="12"/>
        <v>8.6183999999999983E-3</v>
      </c>
      <c r="H105" s="177">
        <v>131</v>
      </c>
      <c r="I105" s="177">
        <v>29</v>
      </c>
      <c r="J105" s="177">
        <f t="shared" si="13"/>
        <v>80</v>
      </c>
      <c r="K105" s="177">
        <v>171</v>
      </c>
      <c r="L105" s="177"/>
      <c r="M105" s="177"/>
      <c r="N105" s="169"/>
    </row>
    <row r="106" spans="1:14" s="182" customFormat="1" ht="15.75" x14ac:dyDescent="0.25">
      <c r="A106" s="184" t="s">
        <v>68</v>
      </c>
      <c r="B106" s="177">
        <v>1</v>
      </c>
      <c r="C106" s="177">
        <v>2.028</v>
      </c>
      <c r="D106" s="177">
        <v>3.79</v>
      </c>
      <c r="E106" s="177">
        <f t="shared" si="14"/>
        <v>1.762</v>
      </c>
      <c r="F106" s="177">
        <f t="shared" si="11"/>
        <v>1762</v>
      </c>
      <c r="G106" s="177">
        <f t="shared" si="12"/>
        <v>0.34970061600000002</v>
      </c>
      <c r="H106" s="177">
        <v>427</v>
      </c>
      <c r="I106" s="177">
        <v>17</v>
      </c>
      <c r="J106" s="177">
        <f t="shared" si="13"/>
        <v>222</v>
      </c>
      <c r="K106" s="177">
        <v>894</v>
      </c>
      <c r="L106" s="177">
        <v>3</v>
      </c>
      <c r="M106" s="173" t="s">
        <v>143</v>
      </c>
      <c r="N106" s="165" t="s">
        <v>144</v>
      </c>
    </row>
    <row r="107" spans="1:14" s="182" customFormat="1" ht="15.75" x14ac:dyDescent="0.25">
      <c r="A107" s="184" t="s">
        <v>32</v>
      </c>
      <c r="B107" s="177">
        <v>1</v>
      </c>
      <c r="C107" s="177">
        <v>2.99</v>
      </c>
      <c r="D107" s="177">
        <v>3.19</v>
      </c>
      <c r="E107" s="177">
        <f t="shared" si="14"/>
        <v>0.19999999999999973</v>
      </c>
      <c r="F107" s="177">
        <f t="shared" si="11"/>
        <v>199.99999999999974</v>
      </c>
      <c r="G107" s="160" t="s">
        <v>28</v>
      </c>
      <c r="H107" s="84" t="s">
        <v>28</v>
      </c>
      <c r="I107" s="84" t="s">
        <v>28</v>
      </c>
      <c r="J107" s="177"/>
      <c r="K107" s="84" t="s">
        <v>28</v>
      </c>
      <c r="L107" s="177"/>
      <c r="M107" s="177"/>
      <c r="N107" s="169"/>
    </row>
    <row r="108" spans="1:14" s="182" customFormat="1" ht="15.75" x14ac:dyDescent="0.25">
      <c r="A108" s="184" t="s">
        <v>85</v>
      </c>
      <c r="B108" s="177">
        <v>1</v>
      </c>
      <c r="C108" s="177">
        <v>2.99</v>
      </c>
      <c r="D108" s="177">
        <v>3.94</v>
      </c>
      <c r="E108" s="177">
        <f t="shared" si="14"/>
        <v>0.94999999999999973</v>
      </c>
      <c r="F108" s="177">
        <f t="shared" si="11"/>
        <v>949.99999999999977</v>
      </c>
      <c r="G108" s="177">
        <f t="shared" si="12"/>
        <v>1.5988499999999996E-2</v>
      </c>
      <c r="H108" s="177">
        <v>170</v>
      </c>
      <c r="I108" s="177">
        <v>50</v>
      </c>
      <c r="J108" s="177">
        <f t="shared" si="13"/>
        <v>110</v>
      </c>
      <c r="K108" s="177">
        <v>153</v>
      </c>
      <c r="L108" s="177"/>
      <c r="M108" s="177"/>
      <c r="N108" s="169"/>
    </row>
    <row r="109" spans="1:14" s="182" customFormat="1" ht="15.75" x14ac:dyDescent="0.25">
      <c r="A109" s="184" t="s">
        <v>86</v>
      </c>
      <c r="B109" s="177">
        <v>1</v>
      </c>
      <c r="C109" s="177">
        <v>3.24</v>
      </c>
      <c r="D109" s="177">
        <v>3.99</v>
      </c>
      <c r="E109" s="177">
        <f t="shared" si="14"/>
        <v>0.75</v>
      </c>
      <c r="F109" s="177">
        <f t="shared" si="11"/>
        <v>750</v>
      </c>
      <c r="G109" s="177">
        <f t="shared" si="12"/>
        <v>1.4593125E-2</v>
      </c>
      <c r="H109" s="177">
        <v>174</v>
      </c>
      <c r="I109" s="177">
        <v>41</v>
      </c>
      <c r="J109" s="177">
        <f t="shared" si="13"/>
        <v>107.5</v>
      </c>
      <c r="K109" s="177">
        <v>181</v>
      </c>
      <c r="L109" s="177"/>
      <c r="M109" s="177"/>
      <c r="N109" s="169"/>
    </row>
    <row r="110" spans="1:14" s="182" customFormat="1" ht="15.75" x14ac:dyDescent="0.25">
      <c r="A110" s="184" t="s">
        <v>87</v>
      </c>
      <c r="B110" s="177">
        <v>1</v>
      </c>
      <c r="C110" s="177">
        <v>3.34</v>
      </c>
      <c r="D110" s="177">
        <v>3.59</v>
      </c>
      <c r="E110" s="177">
        <f t="shared" si="14"/>
        <v>0.25</v>
      </c>
      <c r="F110" s="177">
        <f t="shared" si="11"/>
        <v>250</v>
      </c>
      <c r="G110" s="177">
        <f t="shared" si="12"/>
        <v>6.4285000000000002E-3</v>
      </c>
      <c r="H110" s="177">
        <v>213</v>
      </c>
      <c r="I110" s="177">
        <v>86</v>
      </c>
      <c r="J110" s="177">
        <f t="shared" si="13"/>
        <v>149.5</v>
      </c>
      <c r="K110" s="177">
        <v>172</v>
      </c>
      <c r="L110" s="177"/>
      <c r="M110" s="177"/>
      <c r="N110" s="169"/>
    </row>
    <row r="111" spans="1:14" s="182" customFormat="1" ht="15.75" x14ac:dyDescent="0.25">
      <c r="A111" s="184" t="s">
        <v>88</v>
      </c>
      <c r="B111" s="177">
        <v>1</v>
      </c>
      <c r="C111" s="177">
        <v>3.29</v>
      </c>
      <c r="D111" s="177">
        <v>3.84</v>
      </c>
      <c r="E111" s="177">
        <f t="shared" si="14"/>
        <v>0.54999999999999982</v>
      </c>
      <c r="F111" s="177">
        <f t="shared" si="11"/>
        <v>549.99999999999977</v>
      </c>
      <c r="G111" s="177">
        <f t="shared" si="12"/>
        <v>1.2166824999999997E-2</v>
      </c>
      <c r="H111" s="177">
        <v>192</v>
      </c>
      <c r="I111" s="177">
        <v>101</v>
      </c>
      <c r="J111" s="177">
        <f t="shared" si="13"/>
        <v>146.5</v>
      </c>
      <c r="K111" s="177">
        <v>151</v>
      </c>
      <c r="L111" s="177"/>
      <c r="M111" s="177"/>
      <c r="N111" s="169"/>
    </row>
    <row r="112" spans="1:14" s="182" customFormat="1" ht="15.75" x14ac:dyDescent="0.25">
      <c r="A112" s="184" t="s">
        <v>55</v>
      </c>
      <c r="B112" s="177">
        <v>1</v>
      </c>
      <c r="C112" s="177">
        <v>2.032</v>
      </c>
      <c r="D112" s="177">
        <v>2.375</v>
      </c>
      <c r="E112" s="177">
        <f t="shared" si="14"/>
        <v>0.34299999999999997</v>
      </c>
      <c r="F112" s="177">
        <f t="shared" si="11"/>
        <v>343</v>
      </c>
      <c r="G112" s="177">
        <f t="shared" si="12"/>
        <v>1.56408E-2</v>
      </c>
      <c r="H112" s="177">
        <v>233</v>
      </c>
      <c r="I112" s="177">
        <v>7</v>
      </c>
      <c r="J112" s="177">
        <f t="shared" si="13"/>
        <v>120</v>
      </c>
      <c r="K112" s="177">
        <v>380</v>
      </c>
      <c r="L112" s="177"/>
      <c r="M112" s="177"/>
      <c r="N112" s="169"/>
    </row>
    <row r="113" spans="1:14" s="182" customFormat="1" ht="15.75" x14ac:dyDescent="0.25">
      <c r="A113" s="184" t="s">
        <v>89</v>
      </c>
      <c r="B113" s="177">
        <v>1</v>
      </c>
      <c r="C113" s="177">
        <v>7.44</v>
      </c>
      <c r="D113" s="177">
        <v>8.17</v>
      </c>
      <c r="E113" s="177">
        <f t="shared" ref="E113:E139" si="16">D113-C113</f>
        <v>0.72999999999999954</v>
      </c>
      <c r="F113" s="177">
        <f t="shared" si="11"/>
        <v>729.99999999999955</v>
      </c>
      <c r="G113" s="177">
        <f t="shared" si="12"/>
        <v>1.2712949999999994E-2</v>
      </c>
      <c r="H113" s="177">
        <v>177</v>
      </c>
      <c r="I113" s="177">
        <v>81</v>
      </c>
      <c r="J113" s="177">
        <f t="shared" si="13"/>
        <v>129</v>
      </c>
      <c r="K113" s="177">
        <v>135</v>
      </c>
      <c r="L113" s="177"/>
      <c r="M113" s="177"/>
      <c r="N113" s="169"/>
    </row>
    <row r="114" spans="1:14" s="182" customFormat="1" ht="15.75" x14ac:dyDescent="0.25">
      <c r="A114" s="184" t="s">
        <v>56</v>
      </c>
      <c r="B114" s="177">
        <v>1</v>
      </c>
      <c r="C114" s="177">
        <v>2.0350000000000001</v>
      </c>
      <c r="D114" s="177">
        <v>2.3650000000000002</v>
      </c>
      <c r="E114" s="177">
        <f t="shared" si="16"/>
        <v>0.33000000000000007</v>
      </c>
      <c r="F114" s="177">
        <f t="shared" si="11"/>
        <v>330.00000000000006</v>
      </c>
      <c r="G114" s="177">
        <f t="shared" si="12"/>
        <v>1.4242800000000003E-2</v>
      </c>
      <c r="H114" s="177">
        <v>647</v>
      </c>
      <c r="I114" s="177">
        <v>17</v>
      </c>
      <c r="J114" s="177">
        <f t="shared" si="13"/>
        <v>332</v>
      </c>
      <c r="K114" s="177">
        <v>130</v>
      </c>
      <c r="L114" s="177"/>
      <c r="M114" s="177"/>
      <c r="N114" s="169"/>
    </row>
    <row r="115" spans="1:14" s="182" customFormat="1" ht="15.75" x14ac:dyDescent="0.25">
      <c r="A115" s="184" t="s">
        <v>69</v>
      </c>
      <c r="B115" s="177">
        <v>1</v>
      </c>
      <c r="C115" s="177">
        <v>2.3650000000000002</v>
      </c>
      <c r="D115" s="84" t="s">
        <v>28</v>
      </c>
      <c r="E115" s="84" t="s">
        <v>28</v>
      </c>
      <c r="F115" s="84" t="s">
        <v>28</v>
      </c>
      <c r="G115" s="160" t="s">
        <v>28</v>
      </c>
      <c r="H115" s="177">
        <v>694</v>
      </c>
      <c r="I115" s="177">
        <v>0</v>
      </c>
      <c r="J115" s="177">
        <f t="shared" si="13"/>
        <v>347</v>
      </c>
      <c r="K115" s="177">
        <v>172</v>
      </c>
      <c r="L115" s="177">
        <v>1</v>
      </c>
      <c r="M115" s="173">
        <v>2.4889999999999999</v>
      </c>
      <c r="N115" s="165">
        <v>408</v>
      </c>
    </row>
    <row r="116" spans="1:14" s="182" customFormat="1" ht="15.75" x14ac:dyDescent="0.25">
      <c r="A116" s="184" t="s">
        <v>57</v>
      </c>
      <c r="B116" s="177">
        <v>1</v>
      </c>
      <c r="C116" s="177">
        <v>2.052</v>
      </c>
      <c r="D116" s="177">
        <v>2.3650000000000002</v>
      </c>
      <c r="E116" s="177">
        <f t="shared" si="16"/>
        <v>0.31300000000000017</v>
      </c>
      <c r="F116" s="177">
        <f t="shared" si="11"/>
        <v>313.00000000000017</v>
      </c>
      <c r="G116" s="177">
        <f t="shared" si="12"/>
        <v>2.5745345500000016E-2</v>
      </c>
      <c r="H116" s="185">
        <v>331</v>
      </c>
      <c r="I116" s="177">
        <v>0</v>
      </c>
      <c r="J116" s="177">
        <f t="shared" si="13"/>
        <v>165.5</v>
      </c>
      <c r="K116" s="177">
        <v>497</v>
      </c>
      <c r="L116" s="177">
        <v>1</v>
      </c>
      <c r="M116" s="173">
        <v>2.411</v>
      </c>
      <c r="N116" s="165">
        <v>72</v>
      </c>
    </row>
    <row r="117" spans="1:14" s="182" customFormat="1" ht="15.75" x14ac:dyDescent="0.25">
      <c r="A117" s="184" t="s">
        <v>19</v>
      </c>
      <c r="B117" s="177">
        <v>1</v>
      </c>
      <c r="C117" s="177">
        <v>2.0009999999999999</v>
      </c>
      <c r="D117" s="177">
        <v>3.34</v>
      </c>
      <c r="E117" s="177">
        <f t="shared" si="16"/>
        <v>1.339</v>
      </c>
      <c r="F117" s="177">
        <f t="shared" si="11"/>
        <v>1339</v>
      </c>
      <c r="G117" s="177">
        <f t="shared" si="12"/>
        <v>0.31665743200000002</v>
      </c>
      <c r="H117" s="177">
        <v>718</v>
      </c>
      <c r="I117" s="177">
        <v>106</v>
      </c>
      <c r="J117" s="177">
        <f t="shared" si="13"/>
        <v>412</v>
      </c>
      <c r="K117" s="177">
        <v>574</v>
      </c>
      <c r="L117" s="177">
        <v>1</v>
      </c>
      <c r="M117" s="173">
        <v>2.452</v>
      </c>
      <c r="N117" s="165">
        <v>250</v>
      </c>
    </row>
    <row r="118" spans="1:14" s="182" customFormat="1" ht="15.75" x14ac:dyDescent="0.25">
      <c r="A118" s="184" t="s">
        <v>37</v>
      </c>
      <c r="B118" s="177">
        <v>1</v>
      </c>
      <c r="C118" s="177">
        <v>7.34</v>
      </c>
      <c r="D118" s="177">
        <v>8.17</v>
      </c>
      <c r="E118" s="177">
        <f t="shared" si="16"/>
        <v>0.83000000000000007</v>
      </c>
      <c r="F118" s="177">
        <f t="shared" si="11"/>
        <v>830.00000000000011</v>
      </c>
      <c r="G118" s="177">
        <f t="shared" si="12"/>
        <v>1.6747740000000004E-2</v>
      </c>
      <c r="H118" s="177">
        <v>171</v>
      </c>
      <c r="I118" s="177">
        <v>0</v>
      </c>
      <c r="J118" s="177">
        <f t="shared" si="13"/>
        <v>85.5</v>
      </c>
      <c r="K118" s="177">
        <v>236</v>
      </c>
      <c r="L118" s="177"/>
      <c r="M118" s="177"/>
      <c r="N118" s="169"/>
    </row>
    <row r="119" spans="1:14" s="182" customFormat="1" ht="15.75" x14ac:dyDescent="0.25">
      <c r="A119" s="184" t="s">
        <v>21</v>
      </c>
      <c r="B119" s="177">
        <v>1</v>
      </c>
      <c r="C119" s="177">
        <v>2.0179999999999998</v>
      </c>
      <c r="D119" s="177">
        <v>2.4430000000000001</v>
      </c>
      <c r="E119" s="177">
        <f t="shared" si="16"/>
        <v>0.42500000000000027</v>
      </c>
      <c r="F119" s="177">
        <f t="shared" si="11"/>
        <v>425.00000000000028</v>
      </c>
      <c r="G119" s="177">
        <f t="shared" si="12"/>
        <v>3.0827375000000021E-2</v>
      </c>
      <c r="H119" s="177">
        <v>344</v>
      </c>
      <c r="I119" s="177">
        <v>101</v>
      </c>
      <c r="J119" s="177">
        <f t="shared" si="13"/>
        <v>222.5</v>
      </c>
      <c r="K119" s="177">
        <v>326</v>
      </c>
      <c r="L119" s="177">
        <v>1</v>
      </c>
      <c r="M119" s="173">
        <v>2.1829999999999998</v>
      </c>
      <c r="N119" s="165">
        <v>198</v>
      </c>
    </row>
    <row r="120" spans="1:14" s="182" customFormat="1" ht="15.75" x14ac:dyDescent="0.25">
      <c r="A120" s="184" t="s">
        <v>58</v>
      </c>
      <c r="B120" s="177">
        <v>1</v>
      </c>
      <c r="C120" s="177">
        <v>2.1709999999999998</v>
      </c>
      <c r="D120" s="177">
        <v>2.79</v>
      </c>
      <c r="E120" s="177">
        <f t="shared" si="16"/>
        <v>0.61900000000000022</v>
      </c>
      <c r="F120" s="177">
        <f t="shared" si="11"/>
        <v>619.00000000000023</v>
      </c>
      <c r="G120" s="177">
        <f t="shared" si="12"/>
        <v>3.7636128500000018E-2</v>
      </c>
      <c r="H120" s="177">
        <v>273</v>
      </c>
      <c r="I120" s="177">
        <v>4</v>
      </c>
      <c r="J120" s="177">
        <f t="shared" si="13"/>
        <v>138.5</v>
      </c>
      <c r="K120" s="177">
        <v>439</v>
      </c>
      <c r="L120" s="177">
        <v>1</v>
      </c>
      <c r="M120" s="173">
        <v>2.52</v>
      </c>
      <c r="N120" s="165">
        <v>79</v>
      </c>
    </row>
    <row r="121" spans="1:14" ht="15.75" x14ac:dyDescent="0.25">
      <c r="A121" s="32" t="s">
        <v>59</v>
      </c>
      <c r="B121" s="2">
        <v>1</v>
      </c>
      <c r="C121" s="37">
        <v>2.0350000000000001</v>
      </c>
      <c r="D121" s="38">
        <v>2.94</v>
      </c>
      <c r="E121" s="39">
        <f t="shared" si="16"/>
        <v>0.9049999999999998</v>
      </c>
      <c r="F121" s="177">
        <f t="shared" si="11"/>
        <v>904.99999999999977</v>
      </c>
      <c r="G121" s="177">
        <f t="shared" si="12"/>
        <v>6.141329999999999E-2</v>
      </c>
      <c r="H121" s="39">
        <v>268</v>
      </c>
      <c r="I121" s="39">
        <v>80</v>
      </c>
      <c r="J121" s="177">
        <f t="shared" si="13"/>
        <v>174</v>
      </c>
      <c r="K121" s="40">
        <v>390</v>
      </c>
      <c r="L121" s="2"/>
      <c r="M121" s="2"/>
      <c r="N121" s="15"/>
    </row>
    <row r="122" spans="1:14" ht="15.75" x14ac:dyDescent="0.25">
      <c r="A122" s="32" t="s">
        <v>14</v>
      </c>
      <c r="B122" s="2">
        <v>1</v>
      </c>
      <c r="C122" s="41">
        <v>2.0009999999999999</v>
      </c>
      <c r="D122" s="43">
        <v>3.09</v>
      </c>
      <c r="E122" s="48">
        <f t="shared" si="16"/>
        <v>1.089</v>
      </c>
      <c r="F122" s="177">
        <f t="shared" si="11"/>
        <v>1089</v>
      </c>
      <c r="G122" s="177">
        <f t="shared" si="12"/>
        <v>0.19641040650000002</v>
      </c>
      <c r="H122" s="44">
        <v>492</v>
      </c>
      <c r="I122" s="46">
        <v>131</v>
      </c>
      <c r="J122" s="177">
        <f t="shared" si="13"/>
        <v>311.5</v>
      </c>
      <c r="K122" s="48">
        <v>579</v>
      </c>
      <c r="L122" s="2"/>
      <c r="M122" s="2"/>
      <c r="N122" s="15"/>
    </row>
    <row r="123" spans="1:14" ht="15.75" x14ac:dyDescent="0.25">
      <c r="A123" s="32" t="s">
        <v>60</v>
      </c>
      <c r="B123" s="2">
        <v>1</v>
      </c>
      <c r="C123" s="42">
        <v>2.1</v>
      </c>
      <c r="D123" s="43">
        <v>2.79</v>
      </c>
      <c r="E123" s="48">
        <f t="shared" si="16"/>
        <v>0.69</v>
      </c>
      <c r="F123" s="177">
        <f t="shared" si="11"/>
        <v>690</v>
      </c>
      <c r="G123" s="177">
        <f t="shared" si="12"/>
        <v>7.876764E-2</v>
      </c>
      <c r="H123" s="44">
        <v>378</v>
      </c>
      <c r="I123" s="46">
        <v>0</v>
      </c>
      <c r="J123" s="177">
        <f t="shared" si="13"/>
        <v>189</v>
      </c>
      <c r="K123" s="48">
        <v>604</v>
      </c>
      <c r="L123" s="2"/>
      <c r="M123" s="2"/>
      <c r="N123" s="15"/>
    </row>
    <row r="124" spans="1:14" ht="15.75" x14ac:dyDescent="0.25">
      <c r="A124" s="32" t="s">
        <v>90</v>
      </c>
      <c r="B124" s="2">
        <v>1</v>
      </c>
      <c r="C124" s="42">
        <v>2.74</v>
      </c>
      <c r="D124" s="43">
        <v>3.04</v>
      </c>
      <c r="E124" s="48">
        <f t="shared" si="16"/>
        <v>0.29999999999999982</v>
      </c>
      <c r="F124" s="177">
        <f t="shared" si="11"/>
        <v>299.99999999999983</v>
      </c>
      <c r="G124" s="160" t="s">
        <v>28</v>
      </c>
      <c r="H124" s="50" t="s">
        <v>28</v>
      </c>
      <c r="I124" s="50" t="s">
        <v>28</v>
      </c>
      <c r="J124" s="160" t="s">
        <v>28</v>
      </c>
      <c r="K124" s="50" t="s">
        <v>28</v>
      </c>
      <c r="L124" s="2"/>
      <c r="M124" s="2"/>
      <c r="N124" s="15"/>
    </row>
    <row r="125" spans="1:14" ht="15.75" x14ac:dyDescent="0.25">
      <c r="A125" s="32" t="s">
        <v>9</v>
      </c>
      <c r="B125" s="2">
        <v>1</v>
      </c>
      <c r="C125" s="42">
        <v>3.14</v>
      </c>
      <c r="D125" s="43">
        <v>4.5599999999999996</v>
      </c>
      <c r="E125" s="48">
        <f t="shared" si="16"/>
        <v>1.4199999999999995</v>
      </c>
      <c r="F125" s="177">
        <f t="shared" si="11"/>
        <v>1419.9999999999995</v>
      </c>
      <c r="G125" s="177">
        <f t="shared" si="12"/>
        <v>6.869249999999999E-2</v>
      </c>
      <c r="H125" s="45">
        <v>230</v>
      </c>
      <c r="I125" s="47">
        <v>28</v>
      </c>
      <c r="J125" s="177">
        <f t="shared" si="13"/>
        <v>129</v>
      </c>
      <c r="K125" s="49">
        <v>375</v>
      </c>
      <c r="L125" s="2"/>
      <c r="M125" s="2"/>
      <c r="N125" s="15"/>
    </row>
    <row r="126" spans="1:14" ht="15.75" x14ac:dyDescent="0.25">
      <c r="A126" s="32" t="s">
        <v>36</v>
      </c>
      <c r="B126" s="2">
        <v>1</v>
      </c>
      <c r="C126" s="92">
        <v>2.12</v>
      </c>
      <c r="D126" s="93">
        <v>2.3919999999999999</v>
      </c>
      <c r="E126" s="52">
        <f t="shared" si="16"/>
        <v>0.2719999999999998</v>
      </c>
      <c r="F126" s="177">
        <f t="shared" si="11"/>
        <v>271.99999999999977</v>
      </c>
      <c r="G126" s="177">
        <f t="shared" si="12"/>
        <v>8.4970079999999951E-3</v>
      </c>
      <c r="H126" s="93">
        <v>252</v>
      </c>
      <c r="I126" s="93">
        <v>99</v>
      </c>
      <c r="J126" s="177">
        <f t="shared" si="13"/>
        <v>175.5</v>
      </c>
      <c r="K126" s="93">
        <v>178</v>
      </c>
      <c r="L126" s="2"/>
      <c r="M126" s="2"/>
      <c r="N126" s="15"/>
    </row>
    <row r="127" spans="1:14" ht="15.75" x14ac:dyDescent="0.25">
      <c r="A127" s="32" t="s">
        <v>61</v>
      </c>
      <c r="B127" s="2">
        <v>1</v>
      </c>
      <c r="C127" s="94">
        <v>2.004</v>
      </c>
      <c r="D127" s="95">
        <v>2.1160000000000001</v>
      </c>
      <c r="E127" s="52">
        <f t="shared" si="16"/>
        <v>0.1120000000000001</v>
      </c>
      <c r="F127" s="177">
        <f t="shared" si="11"/>
        <v>112.0000000000001</v>
      </c>
      <c r="G127" s="160" t="s">
        <v>28</v>
      </c>
      <c r="H127" s="100" t="s">
        <v>28</v>
      </c>
      <c r="I127" s="100" t="s">
        <v>28</v>
      </c>
      <c r="J127" s="177"/>
      <c r="K127" s="100" t="s">
        <v>28</v>
      </c>
      <c r="L127" s="2"/>
      <c r="M127" s="2"/>
      <c r="N127" s="15"/>
    </row>
    <row r="128" spans="1:14" ht="15.75" x14ac:dyDescent="0.25">
      <c r="A128" s="32" t="s">
        <v>70</v>
      </c>
      <c r="B128" s="2">
        <v>1</v>
      </c>
      <c r="C128" s="51">
        <v>2.117</v>
      </c>
      <c r="D128" s="53">
        <v>4.09</v>
      </c>
      <c r="E128" s="52">
        <f t="shared" si="16"/>
        <v>1.9729999999999999</v>
      </c>
      <c r="F128" s="177">
        <f t="shared" si="11"/>
        <v>1972.9999999999998</v>
      </c>
      <c r="G128" s="177">
        <f t="shared" si="12"/>
        <v>0.39856474349999998</v>
      </c>
      <c r="H128" s="54">
        <v>482</v>
      </c>
      <c r="I128" s="55">
        <v>101</v>
      </c>
      <c r="J128" s="177">
        <f t="shared" si="13"/>
        <v>291.5</v>
      </c>
      <c r="K128" s="56">
        <v>693</v>
      </c>
      <c r="L128" s="2"/>
      <c r="M128" s="2"/>
      <c r="N128" s="15"/>
    </row>
    <row r="129" spans="1:14" ht="15.75" x14ac:dyDescent="0.25">
      <c r="A129" s="32" t="s">
        <v>33</v>
      </c>
      <c r="B129" s="2">
        <v>1</v>
      </c>
      <c r="C129" s="96">
        <v>2.0150000000000001</v>
      </c>
      <c r="D129" s="97">
        <v>2.117</v>
      </c>
      <c r="E129" s="64">
        <f t="shared" si="16"/>
        <v>0.10199999999999987</v>
      </c>
      <c r="F129" s="177">
        <f t="shared" si="11"/>
        <v>101.99999999999987</v>
      </c>
      <c r="G129" s="177">
        <f t="shared" si="12"/>
        <v>8.9963999999999895E-3</v>
      </c>
      <c r="H129" s="97">
        <v>422</v>
      </c>
      <c r="I129" s="97">
        <v>138</v>
      </c>
      <c r="J129" s="177">
        <f t="shared" si="13"/>
        <v>280</v>
      </c>
      <c r="K129" s="97">
        <v>315</v>
      </c>
      <c r="L129" s="166">
        <v>1</v>
      </c>
      <c r="M129" s="170">
        <v>2.3769999999999998</v>
      </c>
      <c r="N129" s="15">
        <v>209</v>
      </c>
    </row>
    <row r="130" spans="1:14" ht="15.75" x14ac:dyDescent="0.25">
      <c r="A130" s="32" t="s">
        <v>91</v>
      </c>
      <c r="B130" s="2">
        <v>1</v>
      </c>
      <c r="C130" s="57">
        <v>3.39</v>
      </c>
      <c r="D130" s="58">
        <v>4.04</v>
      </c>
      <c r="E130" s="64">
        <f t="shared" si="16"/>
        <v>0.64999999999999991</v>
      </c>
      <c r="F130" s="177">
        <f t="shared" si="11"/>
        <v>649.99999999999989</v>
      </c>
      <c r="G130" s="177">
        <f t="shared" si="12"/>
        <v>1.2729599999999999E-2</v>
      </c>
      <c r="H130" s="59">
        <v>195</v>
      </c>
      <c r="I130" s="60">
        <v>61</v>
      </c>
      <c r="J130" s="177">
        <f t="shared" si="13"/>
        <v>128</v>
      </c>
      <c r="K130" s="61">
        <v>153</v>
      </c>
      <c r="L130" s="2"/>
      <c r="M130" s="2"/>
      <c r="N130" s="15"/>
    </row>
    <row r="131" spans="1:14" ht="15.75" x14ac:dyDescent="0.25">
      <c r="A131" s="32" t="s">
        <v>62</v>
      </c>
      <c r="B131" s="2">
        <v>1</v>
      </c>
      <c r="C131" s="98">
        <v>2.032</v>
      </c>
      <c r="D131" s="99">
        <v>2.0590000000000002</v>
      </c>
      <c r="E131" s="64">
        <f t="shared" si="16"/>
        <v>2.7000000000000135E-2</v>
      </c>
      <c r="F131" s="177">
        <f t="shared" si="11"/>
        <v>27.000000000000135</v>
      </c>
      <c r="G131" s="160" t="s">
        <v>28</v>
      </c>
      <c r="H131" s="100" t="s">
        <v>28</v>
      </c>
      <c r="I131" s="100" t="s">
        <v>28</v>
      </c>
      <c r="J131" s="160" t="s">
        <v>28</v>
      </c>
      <c r="K131" s="100" t="s">
        <v>28</v>
      </c>
      <c r="L131" s="2"/>
      <c r="M131" s="2"/>
      <c r="N131" s="15"/>
    </row>
    <row r="132" spans="1:14" ht="15.75" x14ac:dyDescent="0.25">
      <c r="A132" s="32" t="s">
        <v>34</v>
      </c>
      <c r="B132" s="2">
        <v>1</v>
      </c>
      <c r="C132" s="63">
        <v>2.0009999999999999</v>
      </c>
      <c r="D132" s="65">
        <v>3.24</v>
      </c>
      <c r="E132" s="64">
        <f t="shared" si="16"/>
        <v>1.2390000000000003</v>
      </c>
      <c r="F132" s="177">
        <f t="shared" si="11"/>
        <v>1239.0000000000002</v>
      </c>
      <c r="G132" s="177">
        <f t="shared" si="12"/>
        <v>0.24413256000000008</v>
      </c>
      <c r="H132" s="66">
        <v>440</v>
      </c>
      <c r="I132" s="68">
        <v>40</v>
      </c>
      <c r="J132" s="177">
        <f t="shared" si="13"/>
        <v>240</v>
      </c>
      <c r="K132" s="70">
        <v>821</v>
      </c>
      <c r="L132" s="166">
        <v>2</v>
      </c>
      <c r="M132" s="172" t="s">
        <v>145</v>
      </c>
      <c r="N132" s="165" t="s">
        <v>146</v>
      </c>
    </row>
    <row r="133" spans="1:14" ht="15.75" x14ac:dyDescent="0.25">
      <c r="A133" s="32" t="s">
        <v>92</v>
      </c>
      <c r="B133" s="2">
        <v>1</v>
      </c>
      <c r="C133" s="62">
        <v>5.04</v>
      </c>
      <c r="D133" s="65">
        <v>7.04</v>
      </c>
      <c r="E133" s="64">
        <f t="shared" si="16"/>
        <v>2</v>
      </c>
      <c r="F133" s="177">
        <f t="shared" si="11"/>
        <v>2000</v>
      </c>
      <c r="G133" s="177">
        <f t="shared" si="12"/>
        <v>0.12960000000000002</v>
      </c>
      <c r="H133" s="67">
        <v>294</v>
      </c>
      <c r="I133" s="69">
        <v>26</v>
      </c>
      <c r="J133" s="177">
        <f t="shared" si="13"/>
        <v>160</v>
      </c>
      <c r="K133" s="71">
        <v>405</v>
      </c>
      <c r="L133" s="2"/>
      <c r="M133" s="172"/>
      <c r="N133" s="171"/>
    </row>
    <row r="134" spans="1:14" ht="15.75" x14ac:dyDescent="0.25">
      <c r="A134" s="32" t="s">
        <v>63</v>
      </c>
      <c r="B134" s="2">
        <v>1</v>
      </c>
      <c r="C134" s="62">
        <v>2.1</v>
      </c>
      <c r="D134" s="65">
        <v>2.84</v>
      </c>
      <c r="E134" s="64">
        <f t="shared" si="16"/>
        <v>0.73999999999999977</v>
      </c>
      <c r="F134" s="177">
        <f t="shared" ref="F134:F197" si="17">(D134-C134)*10^3</f>
        <v>739.99999999999977</v>
      </c>
      <c r="G134" s="177">
        <f t="shared" ref="G134:G197" si="18">(F134*J134*K134)*10^(-9)</f>
        <v>0.17646668999999995</v>
      </c>
      <c r="H134" s="66">
        <v>521</v>
      </c>
      <c r="I134" s="68">
        <v>70</v>
      </c>
      <c r="J134" s="177">
        <f t="shared" ref="J134:J197" si="19">H134-((H134-I134)/2)</f>
        <v>295.5</v>
      </c>
      <c r="K134" s="70">
        <v>807</v>
      </c>
      <c r="L134" s="166">
        <v>1</v>
      </c>
      <c r="M134" s="173">
        <v>2.4039999999999999</v>
      </c>
      <c r="N134" s="165">
        <v>180</v>
      </c>
    </row>
    <row r="135" spans="1:14" ht="15.75" x14ac:dyDescent="0.25">
      <c r="A135" s="32" t="s">
        <v>93</v>
      </c>
      <c r="B135" s="2">
        <v>1</v>
      </c>
      <c r="C135" s="62">
        <v>2.84</v>
      </c>
      <c r="D135" s="65">
        <v>3.04</v>
      </c>
      <c r="E135" s="64">
        <f t="shared" si="16"/>
        <v>0.20000000000000018</v>
      </c>
      <c r="F135" s="177">
        <f t="shared" si="17"/>
        <v>200.00000000000017</v>
      </c>
      <c r="G135" s="177">
        <f t="shared" si="18"/>
        <v>6.5493000000000053E-3</v>
      </c>
      <c r="H135" s="67">
        <v>272</v>
      </c>
      <c r="I135" s="69">
        <v>111</v>
      </c>
      <c r="J135" s="177">
        <f t="shared" si="19"/>
        <v>191.5</v>
      </c>
      <c r="K135" s="71">
        <v>171</v>
      </c>
      <c r="L135" s="2"/>
      <c r="M135" s="2"/>
      <c r="N135" s="15"/>
    </row>
    <row r="136" spans="1:14" ht="15.75" x14ac:dyDescent="0.25">
      <c r="A136" s="32" t="s">
        <v>64</v>
      </c>
      <c r="B136" s="2">
        <v>1</v>
      </c>
      <c r="C136" s="101">
        <v>2.1</v>
      </c>
      <c r="D136" s="102">
        <v>2.202</v>
      </c>
      <c r="E136" s="76">
        <f t="shared" si="16"/>
        <v>0.10199999999999987</v>
      </c>
      <c r="F136" s="177">
        <f t="shared" si="17"/>
        <v>101.99999999999987</v>
      </c>
      <c r="G136" s="177">
        <f t="shared" si="18"/>
        <v>2.0169785999999974E-2</v>
      </c>
      <c r="H136" s="102">
        <v>492</v>
      </c>
      <c r="I136" s="102">
        <v>82</v>
      </c>
      <c r="J136" s="177">
        <f t="shared" si="19"/>
        <v>287</v>
      </c>
      <c r="K136" s="102">
        <v>689</v>
      </c>
      <c r="L136" s="2"/>
      <c r="M136" s="2"/>
      <c r="N136" s="15"/>
    </row>
    <row r="137" spans="1:14" ht="15.75" x14ac:dyDescent="0.25">
      <c r="A137" s="32" t="s">
        <v>71</v>
      </c>
      <c r="B137" s="2">
        <v>1</v>
      </c>
      <c r="C137" s="101">
        <v>2.202</v>
      </c>
      <c r="D137" s="102">
        <v>2.528</v>
      </c>
      <c r="E137" s="76">
        <f t="shared" si="16"/>
        <v>0.32600000000000007</v>
      </c>
      <c r="F137" s="177">
        <f t="shared" si="17"/>
        <v>326.00000000000006</v>
      </c>
      <c r="G137" s="177">
        <f t="shared" si="18"/>
        <v>4.9515325000000013E-2</v>
      </c>
      <c r="H137" s="102">
        <v>419</v>
      </c>
      <c r="I137" s="102">
        <v>0</v>
      </c>
      <c r="J137" s="177">
        <f t="shared" si="19"/>
        <v>209.5</v>
      </c>
      <c r="K137" s="102">
        <v>725</v>
      </c>
      <c r="L137" s="2"/>
      <c r="M137" s="2"/>
      <c r="N137" s="15"/>
    </row>
    <row r="138" spans="1:14" ht="15.75" x14ac:dyDescent="0.25">
      <c r="A138" s="32" t="s">
        <v>65</v>
      </c>
      <c r="B138" s="2">
        <v>1</v>
      </c>
      <c r="C138" s="72">
        <v>2.12</v>
      </c>
      <c r="D138" s="73">
        <v>4.3899999999999997</v>
      </c>
      <c r="E138" s="76">
        <f t="shared" si="16"/>
        <v>2.2699999999999996</v>
      </c>
      <c r="F138" s="177">
        <f t="shared" si="17"/>
        <v>2269.9999999999995</v>
      </c>
      <c r="G138" s="177">
        <f t="shared" si="18"/>
        <v>0.16872228999999997</v>
      </c>
      <c r="H138" s="74">
        <v>319</v>
      </c>
      <c r="I138" s="75">
        <v>0</v>
      </c>
      <c r="J138" s="177">
        <f t="shared" si="19"/>
        <v>159.5</v>
      </c>
      <c r="K138" s="76">
        <v>466</v>
      </c>
      <c r="L138" s="2"/>
      <c r="M138" s="2"/>
      <c r="N138" s="15"/>
    </row>
    <row r="139" spans="1:14" ht="15.75" x14ac:dyDescent="0.25">
      <c r="A139" s="32" t="s">
        <v>72</v>
      </c>
      <c r="B139" s="2">
        <v>1</v>
      </c>
      <c r="C139" s="77">
        <v>2.0009999999999999</v>
      </c>
      <c r="D139" s="79">
        <v>3.14</v>
      </c>
      <c r="E139" s="78">
        <f t="shared" si="16"/>
        <v>1.1390000000000002</v>
      </c>
      <c r="F139" s="177">
        <f t="shared" si="17"/>
        <v>1139.0000000000002</v>
      </c>
      <c r="G139" s="177">
        <f t="shared" si="18"/>
        <v>0.38425873500000007</v>
      </c>
      <c r="H139" s="80">
        <v>385</v>
      </c>
      <c r="I139" s="81">
        <v>56</v>
      </c>
      <c r="J139" s="177">
        <f t="shared" si="19"/>
        <v>220.5</v>
      </c>
      <c r="K139" s="82">
        <v>1530</v>
      </c>
      <c r="L139" s="2"/>
      <c r="M139" s="2"/>
      <c r="N139" s="15"/>
    </row>
    <row r="140" spans="1:14" ht="15.75" x14ac:dyDescent="0.25">
      <c r="A140" s="32"/>
      <c r="B140" s="2"/>
      <c r="C140" s="2"/>
      <c r="D140" s="2"/>
      <c r="E140" s="2"/>
      <c r="F140" s="206" t="s">
        <v>162</v>
      </c>
      <c r="G140" s="206">
        <f>AVERAGE(G69:G139)</f>
        <v>0.10341062854615385</v>
      </c>
      <c r="H140" s="2"/>
      <c r="I140" s="2"/>
      <c r="J140" s="177"/>
      <c r="K140" s="2"/>
      <c r="L140" s="2"/>
      <c r="M140" s="2"/>
      <c r="N140" s="15"/>
    </row>
    <row r="141" spans="1:14" s="182" customFormat="1" ht="15.75" x14ac:dyDescent="0.25">
      <c r="A141" s="30" t="s">
        <v>12</v>
      </c>
      <c r="B141" s="177">
        <v>2</v>
      </c>
      <c r="C141" s="177">
        <v>1.988</v>
      </c>
      <c r="D141" s="177">
        <v>2.9</v>
      </c>
      <c r="E141" s="177">
        <f>D141-C141</f>
        <v>0.91199999999999992</v>
      </c>
      <c r="F141" s="177">
        <f t="shared" si="17"/>
        <v>911.99999999999989</v>
      </c>
      <c r="G141" s="177">
        <f t="shared" si="18"/>
        <v>8.4636791999999988E-2</v>
      </c>
      <c r="H141" s="177">
        <v>367</v>
      </c>
      <c r="I141" s="177">
        <v>136</v>
      </c>
      <c r="J141" s="177">
        <f t="shared" si="19"/>
        <v>251.5</v>
      </c>
      <c r="K141" s="177">
        <v>369</v>
      </c>
      <c r="L141" s="177"/>
      <c r="M141" s="177"/>
      <c r="N141" s="169"/>
    </row>
    <row r="142" spans="1:14" s="182" customFormat="1" ht="15.75" x14ac:dyDescent="0.25">
      <c r="A142" s="30" t="s">
        <v>45</v>
      </c>
      <c r="B142" s="177">
        <v>2</v>
      </c>
      <c r="C142" s="177">
        <v>8.08</v>
      </c>
      <c r="D142" s="177">
        <v>9.5</v>
      </c>
      <c r="E142" s="177">
        <f>D142-C142</f>
        <v>1.42</v>
      </c>
      <c r="F142" s="177">
        <f t="shared" si="17"/>
        <v>1420</v>
      </c>
      <c r="G142" s="177">
        <f t="shared" si="18"/>
        <v>5.0952440000000002E-2</v>
      </c>
      <c r="H142" s="177">
        <v>208</v>
      </c>
      <c r="I142" s="177">
        <v>25</v>
      </c>
      <c r="J142" s="177">
        <f t="shared" si="19"/>
        <v>116.5</v>
      </c>
      <c r="K142" s="177">
        <v>308</v>
      </c>
      <c r="L142" s="177"/>
      <c r="M142" s="177"/>
      <c r="N142" s="169"/>
    </row>
    <row r="143" spans="1:14" s="182" customFormat="1" ht="15.75" x14ac:dyDescent="0.25">
      <c r="A143" s="30" t="s">
        <v>108</v>
      </c>
      <c r="B143" s="177">
        <v>2</v>
      </c>
      <c r="C143" s="177">
        <v>2.4</v>
      </c>
      <c r="D143" s="177">
        <v>2.8</v>
      </c>
      <c r="E143" s="177">
        <f t="shared" ref="E143:E198" si="20">D143-C143</f>
        <v>0.39999999999999991</v>
      </c>
      <c r="F143" s="177">
        <f t="shared" si="17"/>
        <v>399.99999999999989</v>
      </c>
      <c r="G143" s="160" t="s">
        <v>28</v>
      </c>
      <c r="H143" s="84" t="s">
        <v>28</v>
      </c>
      <c r="I143" s="84" t="s">
        <v>28</v>
      </c>
      <c r="J143" s="160" t="s">
        <v>28</v>
      </c>
      <c r="K143" s="84" t="s">
        <v>28</v>
      </c>
      <c r="L143" s="177"/>
      <c r="M143" s="177"/>
      <c r="N143" s="169"/>
    </row>
    <row r="144" spans="1:14" s="182" customFormat="1" ht="15.75" x14ac:dyDescent="0.25">
      <c r="A144" s="30" t="s">
        <v>109</v>
      </c>
      <c r="B144" s="177">
        <v>2</v>
      </c>
      <c r="C144" s="177">
        <v>2.4</v>
      </c>
      <c r="D144" s="177">
        <v>4</v>
      </c>
      <c r="E144" s="177">
        <f t="shared" si="20"/>
        <v>1.6</v>
      </c>
      <c r="F144" s="177">
        <f t="shared" si="17"/>
        <v>1600</v>
      </c>
      <c r="G144" s="177">
        <f t="shared" si="18"/>
        <v>4.6104000000000006E-2</v>
      </c>
      <c r="H144" s="177">
        <v>164</v>
      </c>
      <c r="I144" s="177">
        <v>6</v>
      </c>
      <c r="J144" s="177">
        <f t="shared" si="19"/>
        <v>85</v>
      </c>
      <c r="K144" s="177">
        <v>339</v>
      </c>
      <c r="L144" s="177"/>
      <c r="M144" s="177"/>
      <c r="N144" s="169"/>
    </row>
    <row r="145" spans="1:14" s="182" customFormat="1" ht="15.75" x14ac:dyDescent="0.25">
      <c r="A145" s="30" t="s">
        <v>110</v>
      </c>
      <c r="B145" s="177">
        <v>2</v>
      </c>
      <c r="C145" s="177">
        <v>3.6</v>
      </c>
      <c r="D145" s="177">
        <v>3.8</v>
      </c>
      <c r="E145" s="177">
        <f t="shared" si="20"/>
        <v>0.19999999999999973</v>
      </c>
      <c r="F145" s="177">
        <f t="shared" si="17"/>
        <v>199.99999999999974</v>
      </c>
      <c r="G145" s="177">
        <f t="shared" si="18"/>
        <v>5.4966999999999941E-3</v>
      </c>
      <c r="H145" s="177">
        <v>219</v>
      </c>
      <c r="I145" s="177">
        <v>44</v>
      </c>
      <c r="J145" s="177">
        <f t="shared" si="19"/>
        <v>131.5</v>
      </c>
      <c r="K145" s="177">
        <v>209</v>
      </c>
      <c r="L145" s="177"/>
      <c r="M145" s="177"/>
      <c r="N145" s="169"/>
    </row>
    <row r="146" spans="1:14" s="182" customFormat="1" ht="15.75" x14ac:dyDescent="0.25">
      <c r="A146" s="30" t="s">
        <v>73</v>
      </c>
      <c r="B146" s="177">
        <v>2</v>
      </c>
      <c r="C146" s="177">
        <v>3.46</v>
      </c>
      <c r="D146" s="177">
        <v>4.4000000000000004</v>
      </c>
      <c r="E146" s="177">
        <f t="shared" si="20"/>
        <v>0.94000000000000039</v>
      </c>
      <c r="F146" s="177">
        <f t="shared" si="17"/>
        <v>940.00000000000034</v>
      </c>
      <c r="G146" s="177">
        <f t="shared" si="18"/>
        <v>3.8114650000000021E-2</v>
      </c>
      <c r="H146" s="177">
        <v>224</v>
      </c>
      <c r="I146" s="177">
        <v>21</v>
      </c>
      <c r="J146" s="177">
        <f t="shared" si="19"/>
        <v>122.5</v>
      </c>
      <c r="K146" s="177">
        <v>331</v>
      </c>
      <c r="L146" s="177"/>
      <c r="M146" s="177"/>
      <c r="N146" s="169"/>
    </row>
    <row r="147" spans="1:14" s="182" customFormat="1" ht="15.75" x14ac:dyDescent="0.25">
      <c r="A147" s="30" t="s">
        <v>94</v>
      </c>
      <c r="B147" s="177">
        <v>2</v>
      </c>
      <c r="C147" s="177">
        <v>1.665</v>
      </c>
      <c r="D147" s="177">
        <v>3.65</v>
      </c>
      <c r="E147" s="177">
        <f t="shared" si="20"/>
        <v>1.9849999999999999</v>
      </c>
      <c r="F147" s="177">
        <f t="shared" si="17"/>
        <v>1984.9999999999998</v>
      </c>
      <c r="G147" s="177">
        <f t="shared" si="18"/>
        <v>0.15199144999999997</v>
      </c>
      <c r="H147" s="177">
        <v>355</v>
      </c>
      <c r="I147" s="177">
        <v>48</v>
      </c>
      <c r="J147" s="177">
        <f t="shared" si="19"/>
        <v>201.5</v>
      </c>
      <c r="K147" s="177">
        <v>380</v>
      </c>
      <c r="L147" s="177"/>
      <c r="M147" s="177"/>
      <c r="N147" s="169"/>
    </row>
    <row r="148" spans="1:14" s="182" customFormat="1" ht="15.75" x14ac:dyDescent="0.25">
      <c r="A148" s="30" t="s">
        <v>23</v>
      </c>
      <c r="B148" s="177">
        <v>2</v>
      </c>
      <c r="C148" s="177">
        <v>1.7889999999999999</v>
      </c>
      <c r="D148" s="177">
        <v>3.7</v>
      </c>
      <c r="E148" s="177">
        <f t="shared" si="20"/>
        <v>1.9110000000000003</v>
      </c>
      <c r="F148" s="177">
        <f t="shared" si="17"/>
        <v>1911.0000000000002</v>
      </c>
      <c r="G148" s="177">
        <f t="shared" si="18"/>
        <v>0.11629963800000004</v>
      </c>
      <c r="H148" s="177">
        <v>288</v>
      </c>
      <c r="I148" s="177">
        <v>6</v>
      </c>
      <c r="J148" s="177">
        <f t="shared" si="19"/>
        <v>147</v>
      </c>
      <c r="K148" s="177">
        <v>414</v>
      </c>
      <c r="L148" s="177">
        <v>1</v>
      </c>
      <c r="M148" s="177">
        <v>2.161</v>
      </c>
      <c r="N148" s="169">
        <v>63</v>
      </c>
    </row>
    <row r="149" spans="1:14" s="182" customFormat="1" ht="15.75" x14ac:dyDescent="0.25">
      <c r="A149" s="30" t="s">
        <v>111</v>
      </c>
      <c r="B149" s="177">
        <v>2</v>
      </c>
      <c r="C149" s="177">
        <v>7.46</v>
      </c>
      <c r="D149" s="177">
        <v>8.4700000000000006</v>
      </c>
      <c r="E149" s="177">
        <f t="shared" si="20"/>
        <v>1.0100000000000007</v>
      </c>
      <c r="F149" s="177">
        <f t="shared" si="17"/>
        <v>1010.0000000000007</v>
      </c>
      <c r="G149" s="177">
        <f t="shared" si="18"/>
        <v>8.3608305000000063E-2</v>
      </c>
      <c r="H149" s="177">
        <v>271</v>
      </c>
      <c r="I149" s="177">
        <v>48</v>
      </c>
      <c r="J149" s="177">
        <f t="shared" si="19"/>
        <v>159.5</v>
      </c>
      <c r="K149" s="177">
        <v>519</v>
      </c>
      <c r="L149" s="177"/>
      <c r="M149" s="177"/>
      <c r="N149" s="169"/>
    </row>
    <row r="150" spans="1:14" s="182" customFormat="1" ht="15.75" x14ac:dyDescent="0.25">
      <c r="A150" s="30" t="s">
        <v>113</v>
      </c>
      <c r="B150" s="177">
        <v>2</v>
      </c>
      <c r="C150" s="177">
        <v>2.4</v>
      </c>
      <c r="D150" s="177">
        <v>3.95</v>
      </c>
      <c r="E150" s="177">
        <f t="shared" si="20"/>
        <v>1.5500000000000003</v>
      </c>
      <c r="F150" s="177">
        <f t="shared" si="17"/>
        <v>1550.0000000000002</v>
      </c>
      <c r="G150" s="177">
        <f t="shared" si="18"/>
        <v>9.2736500000000027E-2</v>
      </c>
      <c r="H150" s="177">
        <v>265</v>
      </c>
      <c r="I150" s="177">
        <v>45</v>
      </c>
      <c r="J150" s="177">
        <f t="shared" si="19"/>
        <v>155</v>
      </c>
      <c r="K150" s="177">
        <v>386</v>
      </c>
      <c r="L150" s="177"/>
      <c r="M150" s="177"/>
      <c r="N150" s="169"/>
    </row>
    <row r="151" spans="1:14" s="182" customFormat="1" ht="15.75" x14ac:dyDescent="0.25">
      <c r="A151" s="30" t="s">
        <v>24</v>
      </c>
      <c r="B151" s="177">
        <v>2</v>
      </c>
      <c r="C151" s="177">
        <v>2.4</v>
      </c>
      <c r="D151" s="177">
        <v>4</v>
      </c>
      <c r="E151" s="177">
        <f t="shared" si="20"/>
        <v>1.6</v>
      </c>
      <c r="F151" s="177">
        <f t="shared" si="17"/>
        <v>1600</v>
      </c>
      <c r="G151" s="177">
        <f t="shared" si="18"/>
        <v>0.1387176</v>
      </c>
      <c r="H151" s="177">
        <v>315</v>
      </c>
      <c r="I151" s="177">
        <v>44</v>
      </c>
      <c r="J151" s="177">
        <f t="shared" si="19"/>
        <v>179.5</v>
      </c>
      <c r="K151" s="177">
        <v>483</v>
      </c>
      <c r="L151" s="177"/>
      <c r="M151" s="177"/>
      <c r="N151" s="169"/>
    </row>
    <row r="152" spans="1:14" s="182" customFormat="1" ht="15.75" x14ac:dyDescent="0.25">
      <c r="A152" s="30" t="s">
        <v>115</v>
      </c>
      <c r="B152" s="177">
        <v>2</v>
      </c>
      <c r="C152" s="177">
        <v>2.4</v>
      </c>
      <c r="D152" s="177">
        <v>2.8</v>
      </c>
      <c r="E152" s="177">
        <f t="shared" si="20"/>
        <v>0.39999999999999991</v>
      </c>
      <c r="F152" s="177">
        <f t="shared" si="17"/>
        <v>399.99999999999989</v>
      </c>
      <c r="G152" s="177">
        <f t="shared" si="18"/>
        <v>5.463599999999999E-3</v>
      </c>
      <c r="H152" s="177">
        <v>152</v>
      </c>
      <c r="I152" s="177">
        <v>22</v>
      </c>
      <c r="J152" s="177">
        <f t="shared" si="19"/>
        <v>87</v>
      </c>
      <c r="K152" s="177">
        <v>157</v>
      </c>
      <c r="L152" s="177"/>
      <c r="M152" s="177"/>
      <c r="N152" s="169"/>
    </row>
    <row r="153" spans="1:14" s="182" customFormat="1" ht="15.75" x14ac:dyDescent="0.25">
      <c r="A153" s="30" t="s">
        <v>114</v>
      </c>
      <c r="B153" s="177">
        <v>2</v>
      </c>
      <c r="C153" s="177">
        <v>2.4</v>
      </c>
      <c r="D153" s="177">
        <v>3.15</v>
      </c>
      <c r="E153" s="177">
        <f t="shared" si="20"/>
        <v>0.75</v>
      </c>
      <c r="F153" s="177">
        <f t="shared" si="17"/>
        <v>750</v>
      </c>
      <c r="G153" s="177">
        <f t="shared" si="18"/>
        <v>3.9150000000000004E-2</v>
      </c>
      <c r="H153" s="177">
        <v>261</v>
      </c>
      <c r="I153" s="177">
        <v>0</v>
      </c>
      <c r="J153" s="177">
        <f t="shared" si="19"/>
        <v>130.5</v>
      </c>
      <c r="K153" s="177">
        <v>400</v>
      </c>
      <c r="L153" s="177"/>
      <c r="M153" s="177"/>
      <c r="N153" s="169"/>
    </row>
    <row r="154" spans="1:14" s="182" customFormat="1" ht="15.75" x14ac:dyDescent="0.25">
      <c r="A154" s="30" t="s">
        <v>17</v>
      </c>
      <c r="B154" s="177">
        <v>2</v>
      </c>
      <c r="C154" s="177">
        <v>1.7849999999999999</v>
      </c>
      <c r="D154" s="177">
        <v>2.9</v>
      </c>
      <c r="E154" s="177">
        <f t="shared" si="20"/>
        <v>1.115</v>
      </c>
      <c r="F154" s="177">
        <f t="shared" si="17"/>
        <v>1115</v>
      </c>
      <c r="G154" s="177">
        <f t="shared" si="18"/>
        <v>0.2685549975</v>
      </c>
      <c r="H154" s="177">
        <v>544</v>
      </c>
      <c r="I154" s="177">
        <v>89</v>
      </c>
      <c r="J154" s="177">
        <f t="shared" si="19"/>
        <v>316.5</v>
      </c>
      <c r="K154" s="177">
        <v>761</v>
      </c>
      <c r="L154" s="177"/>
      <c r="M154" s="177"/>
      <c r="N154" s="169"/>
    </row>
    <row r="155" spans="1:14" s="182" customFormat="1" ht="15.75" x14ac:dyDescent="0.25">
      <c r="A155" s="30" t="s">
        <v>116</v>
      </c>
      <c r="B155" s="177">
        <v>2</v>
      </c>
      <c r="C155" s="177">
        <v>3.06</v>
      </c>
      <c r="D155" s="177">
        <v>3.71</v>
      </c>
      <c r="E155" s="177">
        <f t="shared" si="20"/>
        <v>0.64999999999999991</v>
      </c>
      <c r="F155" s="177">
        <f t="shared" si="17"/>
        <v>649.99999999999989</v>
      </c>
      <c r="G155" s="177">
        <f t="shared" si="18"/>
        <v>2.2491299999999999E-2</v>
      </c>
      <c r="H155" s="177">
        <v>219</v>
      </c>
      <c r="I155" s="177">
        <v>0</v>
      </c>
      <c r="J155" s="177">
        <f t="shared" si="19"/>
        <v>109.5</v>
      </c>
      <c r="K155" s="177">
        <v>316</v>
      </c>
      <c r="L155" s="177"/>
      <c r="M155" s="177"/>
      <c r="N155" s="169"/>
    </row>
    <row r="156" spans="1:14" s="182" customFormat="1" ht="15.75" x14ac:dyDescent="0.25">
      <c r="A156" s="30" t="s">
        <v>117</v>
      </c>
      <c r="B156" s="177">
        <v>2</v>
      </c>
      <c r="C156" s="177">
        <v>3.3</v>
      </c>
      <c r="D156" s="177">
        <v>3.95</v>
      </c>
      <c r="E156" s="177">
        <f t="shared" si="20"/>
        <v>0.65000000000000036</v>
      </c>
      <c r="F156" s="177">
        <f t="shared" si="17"/>
        <v>650.00000000000034</v>
      </c>
      <c r="G156" s="160" t="s">
        <v>28</v>
      </c>
      <c r="H156" s="84" t="s">
        <v>28</v>
      </c>
      <c r="I156" s="84" t="s">
        <v>28</v>
      </c>
      <c r="J156" s="160" t="s">
        <v>28</v>
      </c>
      <c r="K156" s="84" t="s">
        <v>28</v>
      </c>
      <c r="L156" s="177"/>
      <c r="M156" s="177"/>
      <c r="N156" s="169"/>
    </row>
    <row r="157" spans="1:14" s="182" customFormat="1" ht="15.75" x14ac:dyDescent="0.25">
      <c r="A157" s="30" t="s">
        <v>118</v>
      </c>
      <c r="B157" s="177">
        <v>2</v>
      </c>
      <c r="C157" s="177">
        <v>6.15</v>
      </c>
      <c r="D157" s="177">
        <v>6.4</v>
      </c>
      <c r="E157" s="177">
        <f t="shared" si="20"/>
        <v>0.25</v>
      </c>
      <c r="F157" s="177">
        <f t="shared" si="17"/>
        <v>250</v>
      </c>
      <c r="G157" s="177">
        <f t="shared" si="18"/>
        <v>6.6998750000000001E-3</v>
      </c>
      <c r="H157" s="177">
        <v>188</v>
      </c>
      <c r="I157" s="177">
        <v>29</v>
      </c>
      <c r="J157" s="177">
        <f t="shared" si="19"/>
        <v>108.5</v>
      </c>
      <c r="K157" s="177">
        <v>247</v>
      </c>
      <c r="L157" s="177"/>
      <c r="M157" s="177"/>
      <c r="N157" s="169"/>
    </row>
    <row r="158" spans="1:14" s="182" customFormat="1" ht="15.75" x14ac:dyDescent="0.25">
      <c r="A158" s="30" t="s">
        <v>25</v>
      </c>
      <c r="B158" s="177">
        <v>2</v>
      </c>
      <c r="C158" s="177">
        <v>2.1440000000000001</v>
      </c>
      <c r="D158" s="177">
        <v>2.9</v>
      </c>
      <c r="E158" s="177">
        <f t="shared" si="20"/>
        <v>0.75599999999999978</v>
      </c>
      <c r="F158" s="177">
        <f t="shared" si="17"/>
        <v>755.99999999999977</v>
      </c>
      <c r="G158" s="177">
        <f t="shared" si="18"/>
        <v>6.0504191999999984E-2</v>
      </c>
      <c r="H158" s="177">
        <v>328</v>
      </c>
      <c r="I158" s="177">
        <v>0</v>
      </c>
      <c r="J158" s="177">
        <f t="shared" si="19"/>
        <v>164</v>
      </c>
      <c r="K158" s="177">
        <v>488</v>
      </c>
      <c r="L158" s="177"/>
      <c r="M158" s="177"/>
      <c r="N158" s="169"/>
    </row>
    <row r="159" spans="1:14" s="182" customFormat="1" ht="15.75" x14ac:dyDescent="0.25">
      <c r="A159" s="30" t="s">
        <v>18</v>
      </c>
      <c r="B159" s="177">
        <v>2</v>
      </c>
      <c r="C159" s="177">
        <v>8.8000000000000007</v>
      </c>
      <c r="D159" s="177">
        <v>8.85</v>
      </c>
      <c r="E159" s="177">
        <f t="shared" si="20"/>
        <v>4.9999999999998934E-2</v>
      </c>
      <c r="F159" s="177">
        <f t="shared" si="17"/>
        <v>49.999999999998934</v>
      </c>
      <c r="G159" s="177">
        <f t="shared" si="18"/>
        <v>6.7099999999998574E-4</v>
      </c>
      <c r="H159" s="177">
        <v>161</v>
      </c>
      <c r="I159" s="177">
        <v>83</v>
      </c>
      <c r="J159" s="177">
        <f t="shared" si="19"/>
        <v>122</v>
      </c>
      <c r="K159" s="177">
        <v>110</v>
      </c>
      <c r="L159" s="177"/>
      <c r="M159" s="177"/>
      <c r="N159" s="169"/>
    </row>
    <row r="160" spans="1:14" s="182" customFormat="1" ht="15.75" x14ac:dyDescent="0.25">
      <c r="A160" s="30" t="s">
        <v>52</v>
      </c>
      <c r="B160" s="177">
        <v>2</v>
      </c>
      <c r="C160" s="177">
        <v>2.75</v>
      </c>
      <c r="D160" s="177">
        <v>4.45</v>
      </c>
      <c r="E160" s="177">
        <f t="shared" si="20"/>
        <v>1.7000000000000002</v>
      </c>
      <c r="F160" s="177">
        <f t="shared" si="17"/>
        <v>1700.0000000000002</v>
      </c>
      <c r="G160" s="177">
        <f t="shared" si="18"/>
        <v>0.16776450000000004</v>
      </c>
      <c r="H160" s="177">
        <v>326</v>
      </c>
      <c r="I160" s="177">
        <v>61</v>
      </c>
      <c r="J160" s="177">
        <f t="shared" si="19"/>
        <v>193.5</v>
      </c>
      <c r="K160" s="177">
        <v>510</v>
      </c>
      <c r="L160" s="177"/>
      <c r="M160" s="177"/>
      <c r="N160" s="169"/>
    </row>
    <row r="161" spans="1:14" s="182" customFormat="1" ht="15.75" x14ac:dyDescent="0.25">
      <c r="A161" s="30" t="s">
        <v>13</v>
      </c>
      <c r="B161" s="177">
        <v>2</v>
      </c>
      <c r="C161" s="177">
        <v>1.774</v>
      </c>
      <c r="D161" s="177">
        <v>2.0819999999999999</v>
      </c>
      <c r="E161" s="177">
        <f t="shared" si="20"/>
        <v>0.30799999999999983</v>
      </c>
      <c r="F161" s="177">
        <f t="shared" si="17"/>
        <v>307.99999999999983</v>
      </c>
      <c r="G161" s="177">
        <f t="shared" si="18"/>
        <v>2.4649855999999987E-2</v>
      </c>
      <c r="H161" s="177">
        <v>328</v>
      </c>
      <c r="I161" s="177">
        <v>0</v>
      </c>
      <c r="J161" s="177">
        <f t="shared" si="19"/>
        <v>164</v>
      </c>
      <c r="K161" s="177">
        <v>488</v>
      </c>
      <c r="L161" s="177"/>
      <c r="M161" s="177"/>
      <c r="N161" s="169"/>
    </row>
    <row r="162" spans="1:14" s="182" customFormat="1" ht="15.75" x14ac:dyDescent="0.25">
      <c r="A162" s="30" t="s">
        <v>104</v>
      </c>
      <c r="B162" s="177">
        <v>2</v>
      </c>
      <c r="C162" s="177">
        <v>2.0819999999999999</v>
      </c>
      <c r="D162" s="177">
        <v>2.85</v>
      </c>
      <c r="E162" s="177">
        <f t="shared" si="20"/>
        <v>0.76800000000000024</v>
      </c>
      <c r="F162" s="177">
        <f t="shared" si="17"/>
        <v>768.00000000000023</v>
      </c>
      <c r="G162" s="177">
        <f t="shared" si="18"/>
        <v>7.1208960000000016E-2</v>
      </c>
      <c r="H162" s="177">
        <v>380</v>
      </c>
      <c r="I162" s="177">
        <v>0</v>
      </c>
      <c r="J162" s="177">
        <f t="shared" si="19"/>
        <v>190</v>
      </c>
      <c r="K162" s="177">
        <v>488</v>
      </c>
      <c r="L162" s="177"/>
      <c r="M162" s="177"/>
      <c r="N162" s="169"/>
    </row>
    <row r="163" spans="1:14" s="182" customFormat="1" ht="15.75" x14ac:dyDescent="0.25">
      <c r="A163" s="30" t="s">
        <v>53</v>
      </c>
      <c r="B163" s="177">
        <v>2</v>
      </c>
      <c r="C163" s="177">
        <v>1.996</v>
      </c>
      <c r="D163" s="177">
        <v>2.0760000000000001</v>
      </c>
      <c r="E163" s="177">
        <f t="shared" si="20"/>
        <v>8.0000000000000071E-2</v>
      </c>
      <c r="F163" s="177">
        <f t="shared" si="17"/>
        <v>80.000000000000071</v>
      </c>
      <c r="G163" s="177">
        <f t="shared" si="18"/>
        <v>1.6343720000000016E-2</v>
      </c>
      <c r="H163" s="177">
        <v>441</v>
      </c>
      <c r="I163" s="177">
        <v>46</v>
      </c>
      <c r="J163" s="177">
        <f t="shared" si="19"/>
        <v>243.5</v>
      </c>
      <c r="K163" s="177">
        <v>839</v>
      </c>
      <c r="L163" s="177"/>
      <c r="M163" s="177"/>
      <c r="N163" s="169"/>
    </row>
    <row r="164" spans="1:14" s="182" customFormat="1" ht="15.75" x14ac:dyDescent="0.25">
      <c r="A164" s="30" t="s">
        <v>95</v>
      </c>
      <c r="B164" s="177">
        <v>2</v>
      </c>
      <c r="C164" s="177">
        <v>1.9990000000000001</v>
      </c>
      <c r="D164" s="177">
        <v>2.1890000000000001</v>
      </c>
      <c r="E164" s="177">
        <f t="shared" si="20"/>
        <v>0.18999999999999995</v>
      </c>
      <c r="F164" s="177">
        <f t="shared" si="17"/>
        <v>189.99999999999994</v>
      </c>
      <c r="G164" s="177">
        <f t="shared" si="18"/>
        <v>4.0213499999999985E-2</v>
      </c>
      <c r="H164" s="177">
        <v>498</v>
      </c>
      <c r="I164" s="177">
        <v>0</v>
      </c>
      <c r="J164" s="177">
        <f t="shared" si="19"/>
        <v>249</v>
      </c>
      <c r="K164" s="177">
        <v>850</v>
      </c>
      <c r="L164" s="177"/>
      <c r="M164" s="177"/>
      <c r="N164" s="169"/>
    </row>
    <row r="165" spans="1:14" s="182" customFormat="1" ht="15.75" x14ac:dyDescent="0.25">
      <c r="A165" s="30" t="s">
        <v>105</v>
      </c>
      <c r="B165" s="177">
        <v>2</v>
      </c>
      <c r="C165" s="177">
        <v>2.1890000000000001</v>
      </c>
      <c r="D165" s="177">
        <v>3.05</v>
      </c>
      <c r="E165" s="177">
        <f t="shared" si="20"/>
        <v>0.86099999999999977</v>
      </c>
      <c r="F165" s="177">
        <f t="shared" si="17"/>
        <v>860.99999999999977</v>
      </c>
      <c r="G165" s="177">
        <f t="shared" si="18"/>
        <v>0.23025378599999996</v>
      </c>
      <c r="H165" s="177">
        <v>498</v>
      </c>
      <c r="I165" s="177">
        <v>0</v>
      </c>
      <c r="J165" s="177">
        <f t="shared" si="19"/>
        <v>249</v>
      </c>
      <c r="K165" s="177">
        <v>1074</v>
      </c>
      <c r="L165" s="177"/>
      <c r="M165" s="177"/>
      <c r="N165" s="169"/>
    </row>
    <row r="166" spans="1:14" s="182" customFormat="1" ht="15.75" x14ac:dyDescent="0.25">
      <c r="A166" s="30" t="s">
        <v>96</v>
      </c>
      <c r="B166" s="177">
        <v>2</v>
      </c>
      <c r="C166" s="177">
        <v>1.962</v>
      </c>
      <c r="D166" s="177">
        <v>2.19</v>
      </c>
      <c r="E166" s="177">
        <f t="shared" si="20"/>
        <v>0.22799999999999998</v>
      </c>
      <c r="F166" s="177">
        <f t="shared" si="17"/>
        <v>227.99999999999997</v>
      </c>
      <c r="G166" s="177">
        <f t="shared" si="18"/>
        <v>5.3479679999999995E-2</v>
      </c>
      <c r="H166" s="177">
        <v>566</v>
      </c>
      <c r="I166" s="177">
        <v>167</v>
      </c>
      <c r="J166" s="177">
        <f t="shared" si="19"/>
        <v>366.5</v>
      </c>
      <c r="K166" s="177">
        <v>640</v>
      </c>
      <c r="L166" s="177"/>
      <c r="M166" s="177"/>
      <c r="N166" s="169"/>
    </row>
    <row r="167" spans="1:14" s="182" customFormat="1" ht="15.75" x14ac:dyDescent="0.25">
      <c r="A167" s="30" t="s">
        <v>97</v>
      </c>
      <c r="B167" s="177">
        <v>2</v>
      </c>
      <c r="C167" s="177">
        <v>2.3580000000000001</v>
      </c>
      <c r="D167" s="177">
        <v>3.1</v>
      </c>
      <c r="E167" s="177">
        <f t="shared" si="20"/>
        <v>0.74199999999999999</v>
      </c>
      <c r="F167" s="177">
        <f t="shared" si="17"/>
        <v>742</v>
      </c>
      <c r="G167" s="177">
        <f t="shared" si="18"/>
        <v>2.1421169E-2</v>
      </c>
      <c r="H167" s="177">
        <v>230</v>
      </c>
      <c r="I167" s="177">
        <v>89</v>
      </c>
      <c r="J167" s="177">
        <f t="shared" si="19"/>
        <v>159.5</v>
      </c>
      <c r="K167" s="177">
        <v>181</v>
      </c>
      <c r="L167" s="177"/>
      <c r="M167" s="177"/>
      <c r="N167" s="169"/>
    </row>
    <row r="168" spans="1:14" s="182" customFormat="1" ht="15.75" x14ac:dyDescent="0.25">
      <c r="A168" s="30" t="s">
        <v>84</v>
      </c>
      <c r="B168" s="177">
        <v>2</v>
      </c>
      <c r="C168" s="177">
        <v>1.962</v>
      </c>
      <c r="D168" s="177">
        <v>3.1</v>
      </c>
      <c r="E168" s="177">
        <f t="shared" si="20"/>
        <v>1.1380000000000001</v>
      </c>
      <c r="F168" s="177">
        <f t="shared" si="17"/>
        <v>1138.0000000000002</v>
      </c>
      <c r="G168" s="177">
        <f t="shared" si="18"/>
        <v>0.16162729500000003</v>
      </c>
      <c r="H168" s="177">
        <v>428</v>
      </c>
      <c r="I168" s="177">
        <v>7</v>
      </c>
      <c r="J168" s="177">
        <f t="shared" si="19"/>
        <v>217.5</v>
      </c>
      <c r="K168" s="177">
        <v>653</v>
      </c>
      <c r="L168" s="177"/>
      <c r="M168" s="177"/>
      <c r="N168" s="169"/>
    </row>
    <row r="169" spans="1:14" s="182" customFormat="1" ht="15.75" x14ac:dyDescent="0.25">
      <c r="A169" s="30" t="s">
        <v>26</v>
      </c>
      <c r="B169" s="177">
        <v>2</v>
      </c>
      <c r="C169" s="177">
        <v>8.8000000000000007</v>
      </c>
      <c r="D169" s="177">
        <v>8.9499999999999993</v>
      </c>
      <c r="E169" s="177">
        <f t="shared" si="20"/>
        <v>0.14999999999999858</v>
      </c>
      <c r="F169" s="177">
        <f t="shared" si="17"/>
        <v>149.99999999999858</v>
      </c>
      <c r="G169" s="177">
        <f t="shared" si="18"/>
        <v>3.0127499999999716E-3</v>
      </c>
      <c r="H169" s="177">
        <v>215</v>
      </c>
      <c r="I169" s="177">
        <v>94</v>
      </c>
      <c r="J169" s="177">
        <f t="shared" si="19"/>
        <v>154.5</v>
      </c>
      <c r="K169" s="177">
        <v>130</v>
      </c>
      <c r="L169" s="177"/>
      <c r="M169" s="177"/>
      <c r="N169" s="169"/>
    </row>
    <row r="170" spans="1:14" s="182" customFormat="1" ht="15.75" x14ac:dyDescent="0.25">
      <c r="A170" s="30" t="s">
        <v>31</v>
      </c>
      <c r="B170" s="177">
        <v>2</v>
      </c>
      <c r="C170" s="177">
        <v>2.4</v>
      </c>
      <c r="D170" s="177">
        <v>3.95</v>
      </c>
      <c r="E170" s="177">
        <f t="shared" si="20"/>
        <v>1.5500000000000003</v>
      </c>
      <c r="F170" s="177">
        <f t="shared" si="17"/>
        <v>1550.0000000000002</v>
      </c>
      <c r="G170" s="177">
        <f t="shared" si="18"/>
        <v>8.0984400000000026E-2</v>
      </c>
      <c r="H170" s="177">
        <v>251</v>
      </c>
      <c r="I170" s="177">
        <v>85</v>
      </c>
      <c r="J170" s="177">
        <f t="shared" si="19"/>
        <v>168</v>
      </c>
      <c r="K170" s="177">
        <v>311</v>
      </c>
      <c r="L170" s="177"/>
      <c r="M170" s="177"/>
      <c r="N170" s="169"/>
    </row>
    <row r="171" spans="1:14" s="182" customFormat="1" ht="15.75" x14ac:dyDescent="0.25">
      <c r="A171" s="30" t="s">
        <v>87</v>
      </c>
      <c r="B171" s="177">
        <v>2</v>
      </c>
      <c r="C171" s="177">
        <v>2.4</v>
      </c>
      <c r="D171" s="177">
        <v>2.65</v>
      </c>
      <c r="E171" s="177">
        <f t="shared" si="20"/>
        <v>0.25</v>
      </c>
      <c r="F171" s="177">
        <f t="shared" si="17"/>
        <v>250</v>
      </c>
      <c r="G171" s="177">
        <f t="shared" si="18"/>
        <v>1.3072500000000001E-2</v>
      </c>
      <c r="H171" s="177">
        <v>109</v>
      </c>
      <c r="I171" s="177">
        <v>57</v>
      </c>
      <c r="J171" s="177">
        <f t="shared" si="19"/>
        <v>83</v>
      </c>
      <c r="K171" s="177">
        <v>630</v>
      </c>
      <c r="L171" s="177"/>
      <c r="M171" s="177"/>
      <c r="N171" s="169"/>
    </row>
    <row r="172" spans="1:14" s="182" customFormat="1" ht="15.75" x14ac:dyDescent="0.25">
      <c r="A172" s="30" t="s">
        <v>19</v>
      </c>
      <c r="B172" s="177">
        <v>2</v>
      </c>
      <c r="C172" s="177">
        <v>2</v>
      </c>
      <c r="D172" s="177">
        <v>2.75</v>
      </c>
      <c r="E172" s="177">
        <f t="shared" si="20"/>
        <v>0.75</v>
      </c>
      <c r="F172" s="177">
        <f t="shared" si="17"/>
        <v>750</v>
      </c>
      <c r="G172" s="177">
        <f t="shared" si="18"/>
        <v>3.88125E-2</v>
      </c>
      <c r="H172" s="177">
        <v>718</v>
      </c>
      <c r="I172" s="177">
        <v>110</v>
      </c>
      <c r="J172" s="177">
        <f t="shared" si="19"/>
        <v>414</v>
      </c>
      <c r="K172" s="177">
        <v>125</v>
      </c>
      <c r="L172" s="177"/>
      <c r="M172" s="177"/>
      <c r="N172" s="169"/>
    </row>
    <row r="173" spans="1:14" ht="15.75" x14ac:dyDescent="0.25">
      <c r="A173" s="29" t="s">
        <v>37</v>
      </c>
      <c r="B173" s="2">
        <v>2</v>
      </c>
      <c r="C173" s="138">
        <v>2.073</v>
      </c>
      <c r="D173" s="139">
        <v>2.2250000000000001</v>
      </c>
      <c r="E173" s="116">
        <f t="shared" si="20"/>
        <v>0.15200000000000014</v>
      </c>
      <c r="F173" s="177">
        <f t="shared" si="17"/>
        <v>152.00000000000014</v>
      </c>
      <c r="G173" s="177">
        <f t="shared" si="18"/>
        <v>3.4276760000000036E-3</v>
      </c>
      <c r="H173" s="139">
        <v>241</v>
      </c>
      <c r="I173" s="139">
        <v>138</v>
      </c>
      <c r="J173" s="177">
        <f t="shared" si="19"/>
        <v>189.5</v>
      </c>
      <c r="K173" s="139">
        <v>119</v>
      </c>
      <c r="L173" s="2"/>
      <c r="M173" s="2"/>
      <c r="N173" s="15"/>
    </row>
    <row r="174" spans="1:14" ht="15.75" x14ac:dyDescent="0.25">
      <c r="A174" s="29" t="s">
        <v>20</v>
      </c>
      <c r="B174" s="2">
        <v>2</v>
      </c>
      <c r="C174" s="104">
        <v>4.8499999999999996</v>
      </c>
      <c r="D174" s="106">
        <v>5.65</v>
      </c>
      <c r="E174" s="116">
        <f t="shared" si="20"/>
        <v>0.80000000000000071</v>
      </c>
      <c r="F174" s="177">
        <f t="shared" si="17"/>
        <v>800.00000000000068</v>
      </c>
      <c r="G174" s="177">
        <f t="shared" si="18"/>
        <v>3.0942800000000027E-2</v>
      </c>
      <c r="H174" s="107">
        <v>236</v>
      </c>
      <c r="I174" s="108">
        <v>21</v>
      </c>
      <c r="J174" s="177">
        <f t="shared" si="19"/>
        <v>128.5</v>
      </c>
      <c r="K174" s="109">
        <v>301</v>
      </c>
      <c r="L174" s="2"/>
      <c r="M174" s="2"/>
      <c r="N174" s="15"/>
    </row>
    <row r="175" spans="1:14" ht="15.75" x14ac:dyDescent="0.25">
      <c r="A175" s="29" t="s">
        <v>98</v>
      </c>
      <c r="B175" s="2">
        <v>2</v>
      </c>
      <c r="C175" s="103">
        <v>2.3580000000000001</v>
      </c>
      <c r="D175" s="105">
        <v>2.65</v>
      </c>
      <c r="E175" s="116">
        <f t="shared" si="20"/>
        <v>0.29199999999999982</v>
      </c>
      <c r="F175" s="177">
        <f t="shared" si="17"/>
        <v>291.99999999999983</v>
      </c>
      <c r="G175" s="177">
        <f t="shared" si="18"/>
        <v>5.9261399999999964E-3</v>
      </c>
      <c r="H175" s="107">
        <v>259</v>
      </c>
      <c r="I175" s="108">
        <v>192</v>
      </c>
      <c r="J175" s="177">
        <f t="shared" si="19"/>
        <v>225.5</v>
      </c>
      <c r="K175" s="110">
        <v>90</v>
      </c>
      <c r="L175" s="2"/>
      <c r="M175" s="2"/>
      <c r="N175" s="15"/>
    </row>
    <row r="176" spans="1:14" ht="15.75" x14ac:dyDescent="0.25">
      <c r="A176" s="29" t="s">
        <v>21</v>
      </c>
      <c r="B176" s="2">
        <v>2</v>
      </c>
      <c r="C176" s="140">
        <v>2.17</v>
      </c>
      <c r="D176" s="141">
        <v>2.4020000000000001</v>
      </c>
      <c r="E176" s="116">
        <f t="shared" si="20"/>
        <v>0.23200000000000021</v>
      </c>
      <c r="F176" s="177">
        <f t="shared" si="17"/>
        <v>232.0000000000002</v>
      </c>
      <c r="G176" s="177">
        <f t="shared" si="18"/>
        <v>6.3579600000000054E-3</v>
      </c>
      <c r="H176" s="141">
        <v>217</v>
      </c>
      <c r="I176" s="141">
        <v>98</v>
      </c>
      <c r="J176" s="177">
        <f t="shared" si="19"/>
        <v>157.5</v>
      </c>
      <c r="K176" s="141">
        <v>174</v>
      </c>
      <c r="L176" s="2"/>
      <c r="M176" s="2"/>
      <c r="N176" s="15"/>
    </row>
    <row r="177" spans="1:14" ht="15.75" x14ac:dyDescent="0.25">
      <c r="A177" s="29" t="s">
        <v>58</v>
      </c>
      <c r="B177" s="2">
        <v>2</v>
      </c>
      <c r="C177" s="111">
        <v>6.45</v>
      </c>
      <c r="D177" s="112">
        <v>6.85</v>
      </c>
      <c r="E177" s="116">
        <f t="shared" si="20"/>
        <v>0.39999999999999947</v>
      </c>
      <c r="F177" s="177">
        <f t="shared" si="17"/>
        <v>399.99999999999949</v>
      </c>
      <c r="G177" s="177">
        <f t="shared" si="18"/>
        <v>1.3770999999999985E-2</v>
      </c>
      <c r="H177" s="113">
        <v>220</v>
      </c>
      <c r="I177" s="114">
        <v>15</v>
      </c>
      <c r="J177" s="177">
        <f t="shared" si="19"/>
        <v>117.5</v>
      </c>
      <c r="K177" s="115">
        <v>293</v>
      </c>
      <c r="L177" s="2"/>
      <c r="M177" s="2"/>
      <c r="N177" s="15"/>
    </row>
    <row r="178" spans="1:14" ht="15.75" x14ac:dyDescent="0.25">
      <c r="A178" s="29" t="s">
        <v>59</v>
      </c>
      <c r="B178" s="2">
        <v>2</v>
      </c>
      <c r="C178" s="111">
        <v>2.5099999999999998</v>
      </c>
      <c r="D178" s="112">
        <v>2.76</v>
      </c>
      <c r="E178" s="116">
        <f t="shared" si="20"/>
        <v>0.25</v>
      </c>
      <c r="F178" s="177">
        <f t="shared" si="17"/>
        <v>250</v>
      </c>
      <c r="G178" s="177">
        <f t="shared" si="18"/>
        <v>4.0300000000000006E-3</v>
      </c>
      <c r="H178" s="113">
        <v>204</v>
      </c>
      <c r="I178" s="114">
        <v>106</v>
      </c>
      <c r="J178" s="177">
        <f t="shared" si="19"/>
        <v>155</v>
      </c>
      <c r="K178" s="115">
        <v>104</v>
      </c>
      <c r="L178" s="2"/>
      <c r="M178" s="2"/>
      <c r="N178" s="15"/>
    </row>
    <row r="179" spans="1:14" ht="15.75" x14ac:dyDescent="0.25">
      <c r="A179" s="29" t="s">
        <v>14</v>
      </c>
      <c r="B179" s="2">
        <v>2</v>
      </c>
      <c r="C179" s="142">
        <v>2.14</v>
      </c>
      <c r="D179" s="143">
        <v>2.4020000000000001</v>
      </c>
      <c r="E179" s="121">
        <f t="shared" si="20"/>
        <v>0.26200000000000001</v>
      </c>
      <c r="F179" s="177">
        <f t="shared" si="17"/>
        <v>262</v>
      </c>
      <c r="G179" s="177">
        <f t="shared" si="18"/>
        <v>6.8902070000000006E-3</v>
      </c>
      <c r="H179" s="144">
        <v>33</v>
      </c>
      <c r="I179" s="145">
        <v>116</v>
      </c>
      <c r="J179" s="177">
        <f t="shared" si="19"/>
        <v>74.5</v>
      </c>
      <c r="K179" s="146">
        <v>353</v>
      </c>
      <c r="L179" s="2"/>
      <c r="M179" s="2"/>
      <c r="N179" s="15"/>
    </row>
    <row r="180" spans="1:14" ht="15.75" x14ac:dyDescent="0.25">
      <c r="A180" s="29" t="s">
        <v>99</v>
      </c>
      <c r="B180" s="2">
        <v>2</v>
      </c>
      <c r="C180" s="142">
        <v>2.17</v>
      </c>
      <c r="D180" s="143">
        <v>2.3980000000000001</v>
      </c>
      <c r="E180" s="121">
        <f t="shared" si="20"/>
        <v>0.2280000000000002</v>
      </c>
      <c r="F180" s="177">
        <f t="shared" si="17"/>
        <v>228.0000000000002</v>
      </c>
      <c r="G180" s="177">
        <f t="shared" si="18"/>
        <v>5.6174640000000052E-3</v>
      </c>
      <c r="H180" s="144">
        <v>235</v>
      </c>
      <c r="I180" s="145">
        <v>153</v>
      </c>
      <c r="J180" s="177">
        <f t="shared" si="19"/>
        <v>194</v>
      </c>
      <c r="K180" s="146">
        <v>127</v>
      </c>
      <c r="L180" s="2"/>
      <c r="M180" s="2"/>
      <c r="N180" s="15"/>
    </row>
    <row r="181" spans="1:14" ht="15.75" x14ac:dyDescent="0.25">
      <c r="A181" s="29" t="s">
        <v>119</v>
      </c>
      <c r="B181" s="2">
        <v>2</v>
      </c>
      <c r="C181" s="117">
        <v>4</v>
      </c>
      <c r="D181" s="118">
        <v>4.3499999999999996</v>
      </c>
      <c r="E181" s="121">
        <f t="shared" si="20"/>
        <v>0.34999999999999964</v>
      </c>
      <c r="F181" s="177">
        <f t="shared" si="17"/>
        <v>349.99999999999966</v>
      </c>
      <c r="G181" s="177">
        <f t="shared" si="18"/>
        <v>8.8689999999999932E-3</v>
      </c>
      <c r="H181" s="118">
        <v>181</v>
      </c>
      <c r="I181" s="118">
        <v>0</v>
      </c>
      <c r="J181" s="177">
        <f t="shared" si="19"/>
        <v>90.5</v>
      </c>
      <c r="K181" s="118">
        <v>280</v>
      </c>
      <c r="L181" s="2"/>
      <c r="M181" s="2"/>
      <c r="N181" s="15"/>
    </row>
    <row r="182" spans="1:14" ht="15.75" x14ac:dyDescent="0.25">
      <c r="A182" s="29" t="s">
        <v>100</v>
      </c>
      <c r="B182" s="2">
        <v>2</v>
      </c>
      <c r="C182" s="147">
        <v>2.2440000000000002</v>
      </c>
      <c r="D182" s="148">
        <v>2.4</v>
      </c>
      <c r="E182" s="121">
        <f t="shared" si="20"/>
        <v>0.15599999999999969</v>
      </c>
      <c r="F182" s="177">
        <f t="shared" si="17"/>
        <v>155.99999999999969</v>
      </c>
      <c r="G182" s="177">
        <f t="shared" si="18"/>
        <v>1.613289599999997E-2</v>
      </c>
      <c r="H182" s="149">
        <v>336</v>
      </c>
      <c r="I182" s="150">
        <v>81</v>
      </c>
      <c r="J182" s="177">
        <f t="shared" si="19"/>
        <v>208.5</v>
      </c>
      <c r="K182" s="151">
        <v>496</v>
      </c>
      <c r="L182" s="2"/>
      <c r="M182" s="2"/>
      <c r="N182" s="15"/>
    </row>
    <row r="183" spans="1:14" ht="15.75" x14ac:dyDescent="0.25">
      <c r="A183" s="29" t="s">
        <v>101</v>
      </c>
      <c r="B183" s="2">
        <v>2</v>
      </c>
      <c r="C183" s="147">
        <v>1.87</v>
      </c>
      <c r="D183" s="148">
        <v>2.1549999999999998</v>
      </c>
      <c r="E183" s="121">
        <f t="shared" si="20"/>
        <v>0.2849999999999997</v>
      </c>
      <c r="F183" s="177">
        <f t="shared" si="17"/>
        <v>284.99999999999972</v>
      </c>
      <c r="G183" s="177">
        <f t="shared" si="18"/>
        <v>1.3240529999999988E-2</v>
      </c>
      <c r="H183" s="149">
        <v>248</v>
      </c>
      <c r="I183" s="150">
        <v>13</v>
      </c>
      <c r="J183" s="177">
        <f t="shared" si="19"/>
        <v>130.5</v>
      </c>
      <c r="K183" s="151">
        <v>356</v>
      </c>
      <c r="L183" s="2"/>
      <c r="M183" s="2"/>
      <c r="N183" s="15"/>
    </row>
    <row r="184" spans="1:14" ht="15.75" x14ac:dyDescent="0.25">
      <c r="A184" s="29" t="s">
        <v>106</v>
      </c>
      <c r="B184" s="2">
        <v>2</v>
      </c>
      <c r="C184" s="119">
        <v>2.1549999999999998</v>
      </c>
      <c r="D184" s="120">
        <v>3.35</v>
      </c>
      <c r="E184" s="121">
        <f t="shared" si="20"/>
        <v>1.1950000000000003</v>
      </c>
      <c r="F184" s="177">
        <f t="shared" si="17"/>
        <v>1195.0000000000002</v>
      </c>
      <c r="G184" s="177">
        <f t="shared" si="18"/>
        <v>0.52274080000000012</v>
      </c>
      <c r="H184" s="121">
        <v>640</v>
      </c>
      <c r="I184" s="121">
        <v>0</v>
      </c>
      <c r="J184" s="177">
        <f t="shared" si="19"/>
        <v>320</v>
      </c>
      <c r="K184" s="121">
        <v>1367</v>
      </c>
      <c r="L184" s="174">
        <v>1</v>
      </c>
      <c r="M184" s="176">
        <v>2.1800000000000002</v>
      </c>
      <c r="N184" s="175">
        <v>136</v>
      </c>
    </row>
    <row r="185" spans="1:14" ht="15.75" x14ac:dyDescent="0.25">
      <c r="A185" s="29" t="s">
        <v>9</v>
      </c>
      <c r="B185" s="2">
        <v>2</v>
      </c>
      <c r="C185" s="152">
        <v>1.77</v>
      </c>
      <c r="D185" s="153">
        <v>3.27</v>
      </c>
      <c r="E185" s="125">
        <f t="shared" si="20"/>
        <v>1.5</v>
      </c>
      <c r="F185" s="177">
        <f t="shared" si="17"/>
        <v>1500</v>
      </c>
      <c r="G185" s="177">
        <f t="shared" si="18"/>
        <v>0.72803250000000008</v>
      </c>
      <c r="H185" s="153">
        <v>741</v>
      </c>
      <c r="I185" s="153">
        <v>0</v>
      </c>
      <c r="J185" s="177">
        <f t="shared" si="19"/>
        <v>370.5</v>
      </c>
      <c r="K185" s="153">
        <v>1310</v>
      </c>
      <c r="L185" s="2"/>
      <c r="M185" s="2"/>
      <c r="N185" s="15"/>
    </row>
    <row r="186" spans="1:14" ht="15.75" x14ac:dyDescent="0.25">
      <c r="A186" s="29" t="s">
        <v>61</v>
      </c>
      <c r="B186" s="2">
        <v>2</v>
      </c>
      <c r="C186" s="123">
        <v>2.75</v>
      </c>
      <c r="D186" s="125">
        <v>3.25</v>
      </c>
      <c r="E186" s="125">
        <f t="shared" si="20"/>
        <v>0.5</v>
      </c>
      <c r="F186" s="177">
        <f t="shared" si="17"/>
        <v>500</v>
      </c>
      <c r="G186" s="160" t="s">
        <v>28</v>
      </c>
      <c r="H186" s="84" t="s">
        <v>28</v>
      </c>
      <c r="I186" s="126" t="s">
        <v>28</v>
      </c>
      <c r="J186" s="160" t="s">
        <v>28</v>
      </c>
      <c r="K186" s="126" t="s">
        <v>28</v>
      </c>
      <c r="L186" s="2"/>
      <c r="M186" s="2"/>
      <c r="N186" s="15"/>
    </row>
    <row r="187" spans="1:14" ht="15.75" x14ac:dyDescent="0.25">
      <c r="A187" s="29" t="s">
        <v>33</v>
      </c>
      <c r="B187" s="2">
        <v>2</v>
      </c>
      <c r="C187" s="122">
        <v>1.8959999999999999</v>
      </c>
      <c r="D187" s="124">
        <v>3.05</v>
      </c>
      <c r="E187" s="125">
        <f t="shared" si="20"/>
        <v>1.1539999999999999</v>
      </c>
      <c r="F187" s="177">
        <f t="shared" si="17"/>
        <v>1154</v>
      </c>
      <c r="G187" s="177">
        <f t="shared" si="18"/>
        <v>0.10088037200000001</v>
      </c>
      <c r="H187" s="125">
        <v>352</v>
      </c>
      <c r="I187" s="125">
        <v>84</v>
      </c>
      <c r="J187" s="177">
        <f t="shared" si="19"/>
        <v>218</v>
      </c>
      <c r="K187" s="125">
        <v>401</v>
      </c>
      <c r="L187" s="2"/>
      <c r="M187" s="2"/>
      <c r="N187" s="15"/>
    </row>
    <row r="188" spans="1:14" ht="15.75" x14ac:dyDescent="0.25">
      <c r="A188" s="29" t="s">
        <v>102</v>
      </c>
      <c r="B188" s="2">
        <v>2</v>
      </c>
      <c r="C188" s="154">
        <v>1.992</v>
      </c>
      <c r="D188" s="155">
        <v>2.0680000000000001</v>
      </c>
      <c r="E188" s="128">
        <f t="shared" si="20"/>
        <v>7.6000000000000068E-2</v>
      </c>
      <c r="F188" s="177">
        <f t="shared" si="17"/>
        <v>76.000000000000071</v>
      </c>
      <c r="G188" s="177">
        <f t="shared" si="18"/>
        <v>7.297444000000008E-3</v>
      </c>
      <c r="H188" s="155">
        <v>548</v>
      </c>
      <c r="I188" s="155">
        <v>398</v>
      </c>
      <c r="J188" s="177">
        <f t="shared" si="19"/>
        <v>473</v>
      </c>
      <c r="K188" s="155">
        <v>203</v>
      </c>
      <c r="L188" s="2"/>
      <c r="M188" s="2"/>
      <c r="N188" s="15"/>
    </row>
    <row r="189" spans="1:14" ht="15.75" x14ac:dyDescent="0.25">
      <c r="A189" s="29" t="s">
        <v>120</v>
      </c>
      <c r="B189" s="2">
        <v>2</v>
      </c>
      <c r="C189" s="127">
        <v>2.75</v>
      </c>
      <c r="D189" s="128">
        <v>3.6</v>
      </c>
      <c r="E189" s="128">
        <f t="shared" si="20"/>
        <v>0.85000000000000009</v>
      </c>
      <c r="F189" s="177">
        <f t="shared" si="17"/>
        <v>850.00000000000011</v>
      </c>
      <c r="G189" s="177">
        <f t="shared" si="18"/>
        <v>2.2397500000000004E-2</v>
      </c>
      <c r="H189" s="128">
        <v>242</v>
      </c>
      <c r="I189" s="128">
        <v>98</v>
      </c>
      <c r="J189" s="177">
        <f t="shared" si="19"/>
        <v>170</v>
      </c>
      <c r="K189" s="128">
        <v>155</v>
      </c>
      <c r="L189" s="2"/>
      <c r="M189" s="2"/>
      <c r="N189" s="15"/>
    </row>
    <row r="190" spans="1:14" ht="15.75" x14ac:dyDescent="0.25">
      <c r="A190" s="29" t="s">
        <v>107</v>
      </c>
      <c r="B190" s="2">
        <v>2</v>
      </c>
      <c r="C190" s="129">
        <v>2</v>
      </c>
      <c r="D190" s="130">
        <v>2.97</v>
      </c>
      <c r="E190" s="131">
        <f>D190-C190</f>
        <v>0.9700000000000002</v>
      </c>
      <c r="F190" s="177">
        <f t="shared" si="17"/>
        <v>970.00000000000023</v>
      </c>
      <c r="G190" s="177">
        <f t="shared" si="18"/>
        <v>0.28690757000000006</v>
      </c>
      <c r="H190" s="131">
        <v>365</v>
      </c>
      <c r="I190" s="131">
        <v>89</v>
      </c>
      <c r="J190" s="177">
        <f t="shared" si="19"/>
        <v>227</v>
      </c>
      <c r="K190" s="131">
        <v>1303</v>
      </c>
      <c r="L190" s="2"/>
      <c r="M190" s="2"/>
      <c r="N190" s="15"/>
    </row>
    <row r="191" spans="1:14" ht="15.75" x14ac:dyDescent="0.25">
      <c r="A191" s="29" t="s">
        <v>91</v>
      </c>
      <c r="B191" s="2">
        <v>2</v>
      </c>
      <c r="C191" s="156">
        <v>1.962</v>
      </c>
      <c r="D191" s="157">
        <v>2.0680000000000001</v>
      </c>
      <c r="E191" s="133">
        <f t="shared" si="20"/>
        <v>0.10600000000000009</v>
      </c>
      <c r="F191" s="177">
        <f t="shared" si="17"/>
        <v>106.0000000000001</v>
      </c>
      <c r="G191" s="160" t="s">
        <v>28</v>
      </c>
      <c r="H191" s="158" t="s">
        <v>28</v>
      </c>
      <c r="I191" s="158" t="s">
        <v>28</v>
      </c>
      <c r="J191" s="160" t="s">
        <v>28</v>
      </c>
      <c r="K191" s="158" t="s">
        <v>28</v>
      </c>
      <c r="L191" s="2"/>
      <c r="M191" s="2"/>
      <c r="N191" s="15"/>
    </row>
    <row r="192" spans="1:14" ht="15.75" x14ac:dyDescent="0.25">
      <c r="A192" s="29" t="s">
        <v>121</v>
      </c>
      <c r="B192" s="2">
        <v>2</v>
      </c>
      <c r="C192" s="132">
        <v>3.4</v>
      </c>
      <c r="D192" s="133">
        <v>4.05</v>
      </c>
      <c r="E192" s="133">
        <f t="shared" si="20"/>
        <v>0.64999999999999991</v>
      </c>
      <c r="F192" s="177">
        <f t="shared" si="17"/>
        <v>649.99999999999989</v>
      </c>
      <c r="G192" s="177">
        <f t="shared" si="18"/>
        <v>2.2028174999999997E-2</v>
      </c>
      <c r="H192" s="134">
        <v>285</v>
      </c>
      <c r="I192" s="135">
        <v>158</v>
      </c>
      <c r="J192" s="177">
        <f t="shared" si="19"/>
        <v>221.5</v>
      </c>
      <c r="K192" s="136">
        <v>153</v>
      </c>
      <c r="L192" s="2"/>
      <c r="M192" s="2"/>
      <c r="N192" s="15"/>
    </row>
    <row r="193" spans="1:14" ht="15.75" x14ac:dyDescent="0.25">
      <c r="A193" s="29" t="s">
        <v>122</v>
      </c>
      <c r="B193" s="2">
        <v>2</v>
      </c>
      <c r="C193" s="132">
        <v>2.4</v>
      </c>
      <c r="D193" s="133">
        <v>3.15</v>
      </c>
      <c r="E193" s="133">
        <f t="shared" si="20"/>
        <v>0.75</v>
      </c>
      <c r="F193" s="177">
        <f t="shared" si="17"/>
        <v>750</v>
      </c>
      <c r="G193" s="160" t="s">
        <v>28</v>
      </c>
      <c r="H193" s="137" t="s">
        <v>28</v>
      </c>
      <c r="I193" s="137" t="s">
        <v>28</v>
      </c>
      <c r="J193" s="160" t="s">
        <v>28</v>
      </c>
      <c r="K193" s="137" t="s">
        <v>28</v>
      </c>
      <c r="L193" s="2"/>
      <c r="M193" s="2"/>
      <c r="N193" s="15"/>
    </row>
    <row r="194" spans="1:14" s="182" customFormat="1" ht="15.75" x14ac:dyDescent="0.25">
      <c r="A194" s="30" t="s">
        <v>62</v>
      </c>
      <c r="B194" s="177">
        <v>2</v>
      </c>
      <c r="C194" s="177">
        <v>7.93</v>
      </c>
      <c r="D194" s="177">
        <v>9.01</v>
      </c>
      <c r="E194" s="177">
        <f t="shared" si="20"/>
        <v>1.08</v>
      </c>
      <c r="F194" s="177">
        <f t="shared" si="17"/>
        <v>1080</v>
      </c>
      <c r="G194" s="177">
        <f t="shared" si="18"/>
        <v>7.7470020000000001E-2</v>
      </c>
      <c r="H194" s="84">
        <v>291</v>
      </c>
      <c r="I194" s="84">
        <v>0</v>
      </c>
      <c r="J194" s="177">
        <f t="shared" si="19"/>
        <v>145.5</v>
      </c>
      <c r="K194" s="84">
        <v>493</v>
      </c>
      <c r="L194" s="177"/>
      <c r="M194" s="177"/>
      <c r="N194" s="169"/>
    </row>
    <row r="195" spans="1:14" s="182" customFormat="1" ht="15.75" x14ac:dyDescent="0.25">
      <c r="A195" s="30" t="s">
        <v>34</v>
      </c>
      <c r="B195" s="177">
        <v>2</v>
      </c>
      <c r="C195" s="177">
        <v>1.962</v>
      </c>
      <c r="D195" s="177">
        <v>2.9</v>
      </c>
      <c r="E195" s="177">
        <f t="shared" si="20"/>
        <v>0.93799999999999994</v>
      </c>
      <c r="F195" s="177">
        <f t="shared" si="17"/>
        <v>938</v>
      </c>
      <c r="G195" s="177">
        <f t="shared" si="18"/>
        <v>0.30628889200000003</v>
      </c>
      <c r="H195" s="177">
        <v>610</v>
      </c>
      <c r="I195" s="177">
        <v>51</v>
      </c>
      <c r="J195" s="177">
        <f t="shared" si="19"/>
        <v>330.5</v>
      </c>
      <c r="K195" s="177">
        <v>988</v>
      </c>
      <c r="L195" s="177">
        <v>1</v>
      </c>
      <c r="M195" s="177">
        <v>2.0529999999999999</v>
      </c>
      <c r="N195" s="169">
        <v>196</v>
      </c>
    </row>
    <row r="196" spans="1:14" s="182" customFormat="1" ht="15.75" x14ac:dyDescent="0.25">
      <c r="A196" s="30" t="s">
        <v>103</v>
      </c>
      <c r="B196" s="177">
        <v>2</v>
      </c>
      <c r="C196" s="177">
        <v>1.962</v>
      </c>
      <c r="D196" s="177">
        <v>2.65</v>
      </c>
      <c r="E196" s="177">
        <f t="shared" si="20"/>
        <v>0.68799999999999994</v>
      </c>
      <c r="F196" s="177">
        <f t="shared" si="17"/>
        <v>688</v>
      </c>
      <c r="G196" s="177">
        <f t="shared" si="18"/>
        <v>5.6706336000000003E-2</v>
      </c>
      <c r="H196" s="177">
        <v>342</v>
      </c>
      <c r="I196" s="177">
        <v>0</v>
      </c>
      <c r="J196" s="177">
        <f t="shared" si="19"/>
        <v>171</v>
      </c>
      <c r="K196" s="177">
        <v>482</v>
      </c>
      <c r="L196" s="177"/>
      <c r="M196" s="177"/>
      <c r="N196" s="169"/>
    </row>
    <row r="197" spans="1:14" s="182" customFormat="1" ht="15.75" x14ac:dyDescent="0.25">
      <c r="A197" s="30" t="s">
        <v>64</v>
      </c>
      <c r="B197" s="177">
        <v>2</v>
      </c>
      <c r="C197" s="177">
        <v>1.962</v>
      </c>
      <c r="D197" s="177">
        <v>3</v>
      </c>
      <c r="E197" s="177">
        <f t="shared" si="20"/>
        <v>1.038</v>
      </c>
      <c r="F197" s="177">
        <f t="shared" si="17"/>
        <v>1038</v>
      </c>
      <c r="G197" s="177">
        <f t="shared" si="18"/>
        <v>0.179378337</v>
      </c>
      <c r="H197" s="177">
        <v>485</v>
      </c>
      <c r="I197" s="177">
        <v>92</v>
      </c>
      <c r="J197" s="177">
        <f t="shared" si="19"/>
        <v>288.5</v>
      </c>
      <c r="K197" s="177">
        <v>599</v>
      </c>
      <c r="L197" s="177"/>
      <c r="M197" s="177"/>
      <c r="N197" s="169"/>
    </row>
    <row r="198" spans="1:14" s="182" customFormat="1" ht="15.75" x14ac:dyDescent="0.25">
      <c r="A198" s="30" t="s">
        <v>27</v>
      </c>
      <c r="B198" s="177">
        <v>2</v>
      </c>
      <c r="C198" s="177">
        <v>1.859</v>
      </c>
      <c r="D198" s="177">
        <v>2.7</v>
      </c>
      <c r="E198" s="177">
        <f t="shared" si="20"/>
        <v>0.84100000000000019</v>
      </c>
      <c r="F198" s="177">
        <f t="shared" ref="F198:F253" si="21">(D198-C198)*10^3</f>
        <v>841.00000000000023</v>
      </c>
      <c r="G198" s="177">
        <f t="shared" ref="G198:G253" si="22">(F198*J198*K198)*10^(-9)</f>
        <v>9.012702650000004E-2</v>
      </c>
      <c r="H198" s="177">
        <v>372</v>
      </c>
      <c r="I198" s="177">
        <v>85</v>
      </c>
      <c r="J198" s="177">
        <f t="shared" ref="J198:J253" si="23">H198-((H198-I198)/2)</f>
        <v>228.5</v>
      </c>
      <c r="K198" s="177">
        <v>469</v>
      </c>
      <c r="L198" s="177"/>
      <c r="M198" s="177"/>
      <c r="N198" s="169"/>
    </row>
    <row r="199" spans="1:14" s="182" customFormat="1" ht="15.75" x14ac:dyDescent="0.25">
      <c r="A199" s="30"/>
      <c r="B199" s="177"/>
      <c r="C199" s="177"/>
      <c r="D199" s="177"/>
      <c r="E199" s="177"/>
      <c r="F199" s="206" t="s">
        <v>161</v>
      </c>
      <c r="G199" s="206">
        <f>AVERAGE(G141:G198)</f>
        <v>8.7745250962264182E-2</v>
      </c>
      <c r="H199" s="177"/>
      <c r="I199" s="177"/>
      <c r="J199" s="177"/>
      <c r="K199" s="177"/>
      <c r="L199" s="177"/>
      <c r="M199" s="177"/>
      <c r="N199" s="169"/>
    </row>
    <row r="200" spans="1:14" s="182" customFormat="1" ht="15.75" x14ac:dyDescent="0.25">
      <c r="A200" s="30" t="s">
        <v>12</v>
      </c>
      <c r="B200" s="177">
        <v>3</v>
      </c>
      <c r="C200" s="177">
        <v>5.86</v>
      </c>
      <c r="D200" s="177">
        <v>6.51</v>
      </c>
      <c r="E200" s="177">
        <f>D200-C200</f>
        <v>0.64999999999999947</v>
      </c>
      <c r="F200" s="177">
        <f t="shared" si="21"/>
        <v>649.99999999999943</v>
      </c>
      <c r="G200" s="177">
        <f t="shared" si="22"/>
        <v>4.1846999999999968E-2</v>
      </c>
      <c r="H200" s="177">
        <v>271</v>
      </c>
      <c r="I200" s="177">
        <v>25</v>
      </c>
      <c r="J200" s="177">
        <f t="shared" si="23"/>
        <v>148</v>
      </c>
      <c r="K200" s="177">
        <v>435</v>
      </c>
      <c r="L200" s="177"/>
      <c r="M200" s="177"/>
      <c r="N200" s="169"/>
    </row>
    <row r="201" spans="1:14" s="182" customFormat="1" ht="15.75" x14ac:dyDescent="0.25">
      <c r="A201" s="30" t="s">
        <v>123</v>
      </c>
      <c r="B201" s="177">
        <v>3</v>
      </c>
      <c r="C201" s="177">
        <v>2.246</v>
      </c>
      <c r="D201" s="177">
        <v>3.71</v>
      </c>
      <c r="E201" s="177">
        <f t="shared" ref="E201:E253" si="24">D201-C201</f>
        <v>1.464</v>
      </c>
      <c r="F201" s="177">
        <f t="shared" si="21"/>
        <v>1464</v>
      </c>
      <c r="G201" s="177">
        <f t="shared" si="22"/>
        <v>4.0902696000000002E-2</v>
      </c>
      <c r="H201" s="167">
        <v>201</v>
      </c>
      <c r="I201" s="167">
        <v>0</v>
      </c>
      <c r="J201" s="177">
        <f t="shared" si="23"/>
        <v>100.5</v>
      </c>
      <c r="K201" s="167">
        <v>278</v>
      </c>
      <c r="L201" s="177">
        <v>1</v>
      </c>
      <c r="M201" s="177">
        <v>2.3260000000000001</v>
      </c>
      <c r="N201" s="169">
        <v>424</v>
      </c>
    </row>
    <row r="202" spans="1:14" s="182" customFormat="1" ht="15.75" x14ac:dyDescent="0.25">
      <c r="A202" s="30" t="s">
        <v>126</v>
      </c>
      <c r="B202" s="177">
        <v>3</v>
      </c>
      <c r="C202" s="177">
        <v>2.61</v>
      </c>
      <c r="D202" s="177">
        <v>4.51</v>
      </c>
      <c r="E202" s="177">
        <f t="shared" si="24"/>
        <v>1.9</v>
      </c>
      <c r="F202" s="177">
        <f t="shared" si="21"/>
        <v>1900</v>
      </c>
      <c r="G202" s="84" t="s">
        <v>28</v>
      </c>
      <c r="H202" s="84" t="s">
        <v>28</v>
      </c>
      <c r="I202" s="84" t="s">
        <v>28</v>
      </c>
      <c r="J202" s="160" t="s">
        <v>28</v>
      </c>
      <c r="K202" s="84" t="s">
        <v>28</v>
      </c>
      <c r="L202" s="177"/>
      <c r="M202" s="177"/>
      <c r="N202" s="169"/>
    </row>
    <row r="203" spans="1:14" s="182" customFormat="1" ht="15.75" x14ac:dyDescent="0.25">
      <c r="A203" s="30" t="s">
        <v>108</v>
      </c>
      <c r="B203" s="177">
        <v>3</v>
      </c>
      <c r="C203" s="177">
        <v>1.7909999999999999</v>
      </c>
      <c r="D203" s="167">
        <v>2.3610000000000002</v>
      </c>
      <c r="E203" s="177">
        <f t="shared" si="24"/>
        <v>0.57000000000000028</v>
      </c>
      <c r="F203" s="177">
        <f t="shared" si="21"/>
        <v>570.00000000000023</v>
      </c>
      <c r="G203" s="177">
        <f t="shared" si="22"/>
        <v>4.319232000000002E-2</v>
      </c>
      <c r="H203" s="167">
        <v>380</v>
      </c>
      <c r="I203" s="167">
        <v>132</v>
      </c>
      <c r="J203" s="177">
        <f t="shared" si="23"/>
        <v>256</v>
      </c>
      <c r="K203" s="167">
        <v>296</v>
      </c>
      <c r="L203" s="177">
        <v>1</v>
      </c>
      <c r="M203" s="177">
        <v>1.857</v>
      </c>
      <c r="N203" s="169">
        <v>140</v>
      </c>
    </row>
    <row r="204" spans="1:14" s="182" customFormat="1" ht="15.75" x14ac:dyDescent="0.25">
      <c r="A204" s="30" t="s">
        <v>109</v>
      </c>
      <c r="B204" s="177">
        <v>3</v>
      </c>
      <c r="C204" s="177">
        <v>2.76</v>
      </c>
      <c r="D204" s="177">
        <v>3.61</v>
      </c>
      <c r="E204" s="177">
        <f t="shared" si="24"/>
        <v>0.85000000000000009</v>
      </c>
      <c r="F204" s="177">
        <f t="shared" si="21"/>
        <v>850.00000000000011</v>
      </c>
      <c r="G204" s="177">
        <f t="shared" si="22"/>
        <v>2.5387800000000006E-2</v>
      </c>
      <c r="H204" s="177">
        <v>211</v>
      </c>
      <c r="I204" s="177">
        <v>51</v>
      </c>
      <c r="J204" s="177">
        <f t="shared" si="23"/>
        <v>131</v>
      </c>
      <c r="K204" s="177">
        <v>228</v>
      </c>
      <c r="L204" s="177"/>
      <c r="M204" s="177"/>
      <c r="N204" s="169"/>
    </row>
    <row r="205" spans="1:14" s="182" customFormat="1" ht="15.75" x14ac:dyDescent="0.25">
      <c r="A205" s="30" t="s">
        <v>73</v>
      </c>
      <c r="B205" s="177">
        <v>3</v>
      </c>
      <c r="C205" s="177">
        <v>2.36</v>
      </c>
      <c r="D205" s="177">
        <v>4</v>
      </c>
      <c r="E205" s="177">
        <f t="shared" si="24"/>
        <v>1.6400000000000001</v>
      </c>
      <c r="F205" s="177">
        <f t="shared" si="21"/>
        <v>1640.0000000000002</v>
      </c>
      <c r="G205" s="177">
        <f t="shared" si="22"/>
        <v>7.7460480000000026E-2</v>
      </c>
      <c r="H205" s="177">
        <v>256</v>
      </c>
      <c r="I205" s="177">
        <v>0</v>
      </c>
      <c r="J205" s="177">
        <f t="shared" si="23"/>
        <v>128</v>
      </c>
      <c r="K205" s="177">
        <v>369</v>
      </c>
      <c r="L205" s="177"/>
      <c r="M205" s="177"/>
      <c r="N205" s="169"/>
    </row>
    <row r="206" spans="1:14" s="182" customFormat="1" ht="15.75" x14ac:dyDescent="0.25">
      <c r="A206" s="30" t="s">
        <v>94</v>
      </c>
      <c r="B206" s="177">
        <v>3</v>
      </c>
      <c r="C206" s="177">
        <v>3.51</v>
      </c>
      <c r="D206" s="177">
        <v>4.1100000000000003</v>
      </c>
      <c r="E206" s="177">
        <f t="shared" si="24"/>
        <v>0.60000000000000053</v>
      </c>
      <c r="F206" s="177">
        <f t="shared" si="21"/>
        <v>600.00000000000057</v>
      </c>
      <c r="G206" s="177">
        <f t="shared" si="22"/>
        <v>1.6858800000000018E-2</v>
      </c>
      <c r="H206" s="177">
        <v>195</v>
      </c>
      <c r="I206" s="177">
        <v>57</v>
      </c>
      <c r="J206" s="177">
        <f t="shared" si="23"/>
        <v>126</v>
      </c>
      <c r="K206" s="177">
        <v>223</v>
      </c>
      <c r="L206" s="177"/>
      <c r="M206" s="177"/>
      <c r="N206" s="169"/>
    </row>
    <row r="207" spans="1:14" s="182" customFormat="1" ht="15.75" x14ac:dyDescent="0.25">
      <c r="A207" s="30" t="s">
        <v>127</v>
      </c>
      <c r="B207" s="177">
        <v>3</v>
      </c>
      <c r="C207" s="177">
        <v>2.71</v>
      </c>
      <c r="D207" s="177">
        <v>3.21</v>
      </c>
      <c r="E207" s="177">
        <f t="shared" si="24"/>
        <v>0.5</v>
      </c>
      <c r="F207" s="177">
        <f t="shared" si="21"/>
        <v>500</v>
      </c>
      <c r="G207" s="177">
        <f t="shared" si="22"/>
        <v>2.4910000000000002E-2</v>
      </c>
      <c r="H207" s="177">
        <v>297</v>
      </c>
      <c r="I207" s="177">
        <v>79</v>
      </c>
      <c r="J207" s="177">
        <f t="shared" si="23"/>
        <v>188</v>
      </c>
      <c r="K207" s="177">
        <v>265</v>
      </c>
      <c r="L207" s="177"/>
      <c r="M207" s="177"/>
      <c r="N207" s="169"/>
    </row>
    <row r="208" spans="1:14" s="182" customFormat="1" ht="15.75" x14ac:dyDescent="0.25">
      <c r="A208" s="30" t="s">
        <v>23</v>
      </c>
      <c r="B208" s="177">
        <v>3</v>
      </c>
      <c r="C208" s="177">
        <v>1.77</v>
      </c>
      <c r="D208" s="177">
        <v>4.01</v>
      </c>
      <c r="E208" s="177">
        <f t="shared" si="24"/>
        <v>2.2399999999999998</v>
      </c>
      <c r="F208" s="177">
        <f t="shared" si="21"/>
        <v>2239.9999999999995</v>
      </c>
      <c r="G208" s="177">
        <f t="shared" si="22"/>
        <v>0.37602655999999995</v>
      </c>
      <c r="H208" s="177">
        <v>279</v>
      </c>
      <c r="I208" s="177">
        <v>70</v>
      </c>
      <c r="J208" s="177">
        <f t="shared" si="23"/>
        <v>174.5</v>
      </c>
      <c r="K208" s="177">
        <v>962</v>
      </c>
      <c r="L208" s="177"/>
      <c r="M208" s="177"/>
      <c r="N208" s="169"/>
    </row>
    <row r="209" spans="1:14" s="182" customFormat="1" ht="15.75" x14ac:dyDescent="0.25">
      <c r="A209" s="30" t="s">
        <v>128</v>
      </c>
      <c r="B209" s="177">
        <v>3</v>
      </c>
      <c r="C209" s="177">
        <v>6.16</v>
      </c>
      <c r="D209" s="177">
        <v>6.86</v>
      </c>
      <c r="E209" s="177">
        <f t="shared" si="24"/>
        <v>0.70000000000000018</v>
      </c>
      <c r="F209" s="177">
        <f t="shared" si="21"/>
        <v>700.00000000000023</v>
      </c>
      <c r="G209" s="177">
        <f t="shared" si="22"/>
        <v>2.7954500000000014E-2</v>
      </c>
      <c r="H209" s="177">
        <v>163</v>
      </c>
      <c r="I209" s="177">
        <v>0</v>
      </c>
      <c r="J209" s="177">
        <f t="shared" si="23"/>
        <v>81.5</v>
      </c>
      <c r="K209" s="177">
        <v>490</v>
      </c>
      <c r="L209" s="177"/>
      <c r="M209" s="177"/>
      <c r="N209" s="169"/>
    </row>
    <row r="210" spans="1:14" s="182" customFormat="1" ht="15.75" x14ac:dyDescent="0.25">
      <c r="A210" s="30" t="s">
        <v>129</v>
      </c>
      <c r="B210" s="177">
        <v>3</v>
      </c>
      <c r="C210" s="177">
        <v>6.86</v>
      </c>
      <c r="D210" s="177">
        <v>7.16</v>
      </c>
      <c r="E210" s="177">
        <f t="shared" si="24"/>
        <v>0.29999999999999982</v>
      </c>
      <c r="F210" s="177">
        <f t="shared" si="21"/>
        <v>299.99999999999983</v>
      </c>
      <c r="G210" s="177">
        <f t="shared" si="22"/>
        <v>7.3672499999999962E-3</v>
      </c>
      <c r="H210" s="177">
        <v>188</v>
      </c>
      <c r="I210" s="177">
        <v>47</v>
      </c>
      <c r="J210" s="177">
        <f t="shared" si="23"/>
        <v>117.5</v>
      </c>
      <c r="K210" s="177">
        <v>209</v>
      </c>
      <c r="L210" s="177"/>
      <c r="M210" s="177"/>
      <c r="N210" s="169"/>
    </row>
    <row r="211" spans="1:14" s="182" customFormat="1" ht="15.75" x14ac:dyDescent="0.25">
      <c r="A211" s="30" t="s">
        <v>130</v>
      </c>
      <c r="B211" s="177">
        <v>3</v>
      </c>
      <c r="C211" s="177">
        <v>6.86</v>
      </c>
      <c r="D211" s="177">
        <v>7.37</v>
      </c>
      <c r="E211" s="177">
        <f t="shared" si="24"/>
        <v>0.50999999999999979</v>
      </c>
      <c r="F211" s="177">
        <f t="shared" si="21"/>
        <v>509.99999999999977</v>
      </c>
      <c r="G211" s="177">
        <f t="shared" si="22"/>
        <v>9.6838799999999971E-3</v>
      </c>
      <c r="H211" s="177">
        <v>166</v>
      </c>
      <c r="I211" s="177">
        <v>36</v>
      </c>
      <c r="J211" s="177">
        <f t="shared" si="23"/>
        <v>101</v>
      </c>
      <c r="K211" s="177">
        <v>188</v>
      </c>
      <c r="L211" s="177"/>
      <c r="M211" s="177"/>
      <c r="N211" s="169"/>
    </row>
    <row r="212" spans="1:14" s="182" customFormat="1" ht="15.75" x14ac:dyDescent="0.25">
      <c r="A212" s="30" t="s">
        <v>35</v>
      </c>
      <c r="B212" s="177">
        <v>3</v>
      </c>
      <c r="C212" s="177">
        <v>2.91</v>
      </c>
      <c r="D212" s="177">
        <v>3.76</v>
      </c>
      <c r="E212" s="177">
        <f t="shared" si="24"/>
        <v>0.84999999999999964</v>
      </c>
      <c r="F212" s="177">
        <f t="shared" si="21"/>
        <v>849.99999999999966</v>
      </c>
      <c r="G212" s="177">
        <f t="shared" si="22"/>
        <v>3.0318224999999987E-2</v>
      </c>
      <c r="H212" s="177">
        <v>181</v>
      </c>
      <c r="I212" s="177">
        <v>56</v>
      </c>
      <c r="J212" s="177">
        <f t="shared" si="23"/>
        <v>118.5</v>
      </c>
      <c r="K212" s="177">
        <v>301</v>
      </c>
      <c r="L212" s="177"/>
      <c r="M212" s="177"/>
      <c r="N212" s="169"/>
    </row>
    <row r="213" spans="1:14" s="182" customFormat="1" ht="15.75" x14ac:dyDescent="0.25">
      <c r="A213" s="30" t="s">
        <v>111</v>
      </c>
      <c r="B213" s="177">
        <v>3</v>
      </c>
      <c r="C213" s="177">
        <v>2.46</v>
      </c>
      <c r="D213" s="177">
        <v>3.31</v>
      </c>
      <c r="E213" s="177">
        <f t="shared" si="24"/>
        <v>0.85000000000000009</v>
      </c>
      <c r="F213" s="177">
        <f t="shared" si="21"/>
        <v>850.00000000000011</v>
      </c>
      <c r="G213" s="177">
        <f t="shared" si="22"/>
        <v>4.3287950000000013E-2</v>
      </c>
      <c r="H213" s="177">
        <v>213</v>
      </c>
      <c r="I213" s="177">
        <v>41</v>
      </c>
      <c r="J213" s="177">
        <f t="shared" si="23"/>
        <v>127</v>
      </c>
      <c r="K213" s="177">
        <v>401</v>
      </c>
      <c r="L213" s="177"/>
      <c r="M213" s="177"/>
      <c r="N213" s="169"/>
    </row>
    <row r="214" spans="1:14" s="182" customFormat="1" ht="15.75" x14ac:dyDescent="0.25">
      <c r="A214" s="30" t="s">
        <v>112</v>
      </c>
      <c r="B214" s="177">
        <v>3</v>
      </c>
      <c r="C214" s="177">
        <v>2.46</v>
      </c>
      <c r="D214" s="177">
        <v>3.86</v>
      </c>
      <c r="E214" s="177">
        <f t="shared" si="24"/>
        <v>1.4</v>
      </c>
      <c r="F214" s="177">
        <f t="shared" si="21"/>
        <v>1400</v>
      </c>
      <c r="G214" s="84" t="s">
        <v>28</v>
      </c>
      <c r="H214" s="84" t="s">
        <v>28</v>
      </c>
      <c r="I214" s="84" t="s">
        <v>28</v>
      </c>
      <c r="J214" s="160" t="s">
        <v>28</v>
      </c>
      <c r="K214" s="84" t="s">
        <v>28</v>
      </c>
      <c r="L214" s="177"/>
      <c r="M214" s="177"/>
      <c r="N214" s="169"/>
    </row>
    <row r="215" spans="1:14" s="182" customFormat="1" ht="15.75" x14ac:dyDescent="0.25">
      <c r="A215" s="30" t="s">
        <v>140</v>
      </c>
      <c r="B215" s="177">
        <v>3</v>
      </c>
      <c r="C215" s="177">
        <v>2.71</v>
      </c>
      <c r="D215" s="177">
        <v>4</v>
      </c>
      <c r="E215" s="177">
        <f t="shared" si="24"/>
        <v>1.29</v>
      </c>
      <c r="F215" s="177">
        <f t="shared" si="21"/>
        <v>1290</v>
      </c>
      <c r="G215" s="177">
        <f t="shared" si="22"/>
        <v>0.15128604000000001</v>
      </c>
      <c r="H215" s="177">
        <v>308</v>
      </c>
      <c r="I215" s="177">
        <v>40</v>
      </c>
      <c r="J215" s="177">
        <f t="shared" si="23"/>
        <v>174</v>
      </c>
      <c r="K215" s="177">
        <v>674</v>
      </c>
      <c r="L215" s="177"/>
      <c r="M215" s="177"/>
      <c r="N215" s="169"/>
    </row>
    <row r="216" spans="1:14" s="182" customFormat="1" ht="15.75" x14ac:dyDescent="0.25">
      <c r="A216" s="30" t="s">
        <v>24</v>
      </c>
      <c r="B216" s="177">
        <v>3</v>
      </c>
      <c r="C216" s="177">
        <v>1.9590000000000001</v>
      </c>
      <c r="D216" s="177">
        <v>3.56</v>
      </c>
      <c r="E216" s="177">
        <f t="shared" si="24"/>
        <v>1.601</v>
      </c>
      <c r="F216" s="177">
        <f t="shared" si="21"/>
        <v>1601</v>
      </c>
      <c r="G216" s="177">
        <f t="shared" si="22"/>
        <v>8.7414600000000009E-2</v>
      </c>
      <c r="H216" s="177">
        <v>315</v>
      </c>
      <c r="I216" s="177">
        <v>75</v>
      </c>
      <c r="J216" s="177">
        <f t="shared" si="23"/>
        <v>195</v>
      </c>
      <c r="K216" s="177">
        <v>280</v>
      </c>
      <c r="L216" s="177"/>
      <c r="M216" s="177"/>
      <c r="N216" s="169"/>
    </row>
    <row r="217" spans="1:14" s="182" customFormat="1" ht="15.75" x14ac:dyDescent="0.25">
      <c r="A217" s="30" t="s">
        <v>131</v>
      </c>
      <c r="B217" s="177">
        <v>3</v>
      </c>
      <c r="C217" s="177">
        <v>5.39</v>
      </c>
      <c r="D217" s="177">
        <v>6</v>
      </c>
      <c r="E217" s="177">
        <f t="shared" si="24"/>
        <v>0.61000000000000032</v>
      </c>
      <c r="F217" s="177">
        <f t="shared" si="21"/>
        <v>610.00000000000034</v>
      </c>
      <c r="G217" s="177">
        <f t="shared" si="22"/>
        <v>2.9835100000000017E-2</v>
      </c>
      <c r="H217" s="177">
        <v>257</v>
      </c>
      <c r="I217" s="177">
        <v>35</v>
      </c>
      <c r="J217" s="177">
        <f t="shared" si="23"/>
        <v>146</v>
      </c>
      <c r="K217" s="177">
        <v>335</v>
      </c>
      <c r="L217" s="177"/>
      <c r="M217" s="177"/>
      <c r="N217" s="169"/>
    </row>
    <row r="218" spans="1:14" s="182" customFormat="1" ht="15.75" x14ac:dyDescent="0.25">
      <c r="A218" s="30" t="s">
        <v>114</v>
      </c>
      <c r="B218" s="177">
        <v>3</v>
      </c>
      <c r="C218" s="177">
        <v>6</v>
      </c>
      <c r="D218" s="177">
        <v>6.4</v>
      </c>
      <c r="E218" s="177">
        <f t="shared" si="24"/>
        <v>0.40000000000000036</v>
      </c>
      <c r="F218" s="177">
        <f t="shared" si="21"/>
        <v>400.00000000000034</v>
      </c>
      <c r="G218" s="177">
        <f t="shared" si="22"/>
        <v>3.0396800000000029E-2</v>
      </c>
      <c r="H218" s="177">
        <v>293</v>
      </c>
      <c r="I218" s="177">
        <v>29</v>
      </c>
      <c r="J218" s="177">
        <f t="shared" si="23"/>
        <v>161</v>
      </c>
      <c r="K218" s="177">
        <v>472</v>
      </c>
      <c r="L218" s="177"/>
      <c r="M218" s="177"/>
      <c r="N218" s="169"/>
    </row>
    <row r="219" spans="1:14" s="182" customFormat="1" ht="15.75" x14ac:dyDescent="0.25">
      <c r="A219" s="30" t="s">
        <v>22</v>
      </c>
      <c r="B219" s="177">
        <v>3</v>
      </c>
      <c r="C219" s="177">
        <v>7.5</v>
      </c>
      <c r="D219" s="177">
        <v>9</v>
      </c>
      <c r="E219" s="177">
        <f t="shared" si="24"/>
        <v>1.5</v>
      </c>
      <c r="F219" s="177">
        <f t="shared" si="21"/>
        <v>1500</v>
      </c>
      <c r="G219" s="177">
        <f t="shared" si="22"/>
        <v>0.11722500000000001</v>
      </c>
      <c r="H219" s="177">
        <v>300</v>
      </c>
      <c r="I219" s="177">
        <v>0</v>
      </c>
      <c r="J219" s="177">
        <f t="shared" si="23"/>
        <v>150</v>
      </c>
      <c r="K219" s="177">
        <v>521</v>
      </c>
      <c r="L219" s="177"/>
      <c r="M219" s="177"/>
      <c r="N219" s="169"/>
    </row>
    <row r="220" spans="1:14" s="182" customFormat="1" ht="15.75" x14ac:dyDescent="0.25">
      <c r="A220" s="30" t="s">
        <v>17</v>
      </c>
      <c r="B220" s="177">
        <v>3</v>
      </c>
      <c r="C220" s="177">
        <v>1.952</v>
      </c>
      <c r="D220" s="177">
        <v>2.91</v>
      </c>
      <c r="E220" s="177">
        <f t="shared" si="24"/>
        <v>0.95800000000000018</v>
      </c>
      <c r="F220" s="177">
        <f t="shared" si="21"/>
        <v>958.00000000000023</v>
      </c>
      <c r="G220" s="177">
        <f t="shared" si="22"/>
        <v>9.409715500000003E-2</v>
      </c>
      <c r="H220" s="177">
        <v>389</v>
      </c>
      <c r="I220" s="177">
        <v>0</v>
      </c>
      <c r="J220" s="177">
        <f t="shared" si="23"/>
        <v>194.5</v>
      </c>
      <c r="K220" s="177">
        <v>505</v>
      </c>
      <c r="L220" s="177"/>
      <c r="M220" s="177"/>
      <c r="N220" s="169"/>
    </row>
    <row r="221" spans="1:14" s="182" customFormat="1" ht="15.75" x14ac:dyDescent="0.25">
      <c r="A221" s="30" t="s">
        <v>116</v>
      </c>
      <c r="B221" s="177">
        <v>3</v>
      </c>
      <c r="C221" s="177">
        <v>2.86</v>
      </c>
      <c r="D221" s="177">
        <v>3.71</v>
      </c>
      <c r="E221" s="177">
        <f t="shared" si="24"/>
        <v>0.85000000000000009</v>
      </c>
      <c r="F221" s="177">
        <f t="shared" si="21"/>
        <v>850.00000000000011</v>
      </c>
      <c r="G221" s="84" t="s">
        <v>28</v>
      </c>
      <c r="H221" s="84" t="s">
        <v>28</v>
      </c>
      <c r="I221" s="84" t="s">
        <v>28</v>
      </c>
      <c r="J221" s="160" t="s">
        <v>28</v>
      </c>
      <c r="K221" s="84" t="s">
        <v>28</v>
      </c>
      <c r="L221" s="177"/>
      <c r="M221" s="177"/>
      <c r="N221" s="169"/>
    </row>
    <row r="222" spans="1:14" s="182" customFormat="1" ht="15.75" x14ac:dyDescent="0.25">
      <c r="A222" s="30" t="s">
        <v>18</v>
      </c>
      <c r="B222" s="177">
        <v>3</v>
      </c>
      <c r="C222" s="177">
        <v>1.77</v>
      </c>
      <c r="D222" s="167">
        <v>1.9590000000000001</v>
      </c>
      <c r="E222" s="177">
        <f t="shared" si="24"/>
        <v>0.18900000000000006</v>
      </c>
      <c r="F222" s="177">
        <f t="shared" si="21"/>
        <v>189.00000000000006</v>
      </c>
      <c r="G222" s="177">
        <f t="shared" si="22"/>
        <v>7.8366960000000013E-2</v>
      </c>
      <c r="H222" s="177">
        <v>568</v>
      </c>
      <c r="I222" s="177">
        <v>0</v>
      </c>
      <c r="J222" s="177">
        <f t="shared" si="23"/>
        <v>284</v>
      </c>
      <c r="K222" s="177">
        <v>1460</v>
      </c>
      <c r="L222" s="177"/>
      <c r="M222" s="177"/>
      <c r="N222" s="169"/>
    </row>
    <row r="223" spans="1:14" s="182" customFormat="1" ht="15.75" x14ac:dyDescent="0.25">
      <c r="A223" s="30" t="s">
        <v>124</v>
      </c>
      <c r="B223" s="177">
        <v>3</v>
      </c>
      <c r="C223" s="177">
        <v>1.9590000000000001</v>
      </c>
      <c r="D223" s="177">
        <v>5.01</v>
      </c>
      <c r="E223" s="177">
        <f t="shared" si="24"/>
        <v>3.0509999999999997</v>
      </c>
      <c r="F223" s="177">
        <f t="shared" si="21"/>
        <v>3050.9999999999995</v>
      </c>
      <c r="G223" s="177">
        <f t="shared" si="22"/>
        <v>2.4595636499999998</v>
      </c>
      <c r="H223" s="177">
        <v>701</v>
      </c>
      <c r="I223" s="177">
        <v>0</v>
      </c>
      <c r="J223" s="177">
        <f t="shared" si="23"/>
        <v>350.5</v>
      </c>
      <c r="K223" s="177">
        <v>2300</v>
      </c>
      <c r="L223" s="177"/>
      <c r="M223" s="177"/>
      <c r="N223" s="169"/>
    </row>
    <row r="224" spans="1:14" s="182" customFormat="1" ht="15.75" x14ac:dyDescent="0.25">
      <c r="A224" s="30" t="s">
        <v>76</v>
      </c>
      <c r="B224" s="177">
        <v>3</v>
      </c>
      <c r="C224" s="177">
        <v>1.9239999999999999</v>
      </c>
      <c r="D224" s="167">
        <v>1.9590000000000001</v>
      </c>
      <c r="E224" s="177">
        <f t="shared" si="24"/>
        <v>3.5000000000000142E-2</v>
      </c>
      <c r="F224" s="177">
        <f t="shared" si="21"/>
        <v>35.000000000000142</v>
      </c>
      <c r="G224" s="177">
        <f t="shared" si="22"/>
        <v>3.3048400000000137E-3</v>
      </c>
      <c r="H224" s="177">
        <v>424</v>
      </c>
      <c r="I224" s="177">
        <v>168</v>
      </c>
      <c r="J224" s="177">
        <f t="shared" si="23"/>
        <v>296</v>
      </c>
      <c r="K224" s="177">
        <v>319</v>
      </c>
      <c r="L224" s="177"/>
      <c r="M224" s="177"/>
      <c r="N224" s="169"/>
    </row>
    <row r="225" spans="1:14" s="182" customFormat="1" ht="15.75" x14ac:dyDescent="0.25">
      <c r="A225" s="30" t="s">
        <v>52</v>
      </c>
      <c r="B225" s="177">
        <v>3</v>
      </c>
      <c r="C225" s="177">
        <v>8.51</v>
      </c>
      <c r="D225" s="167">
        <v>9</v>
      </c>
      <c r="E225" s="177">
        <f t="shared" si="24"/>
        <v>0.49000000000000021</v>
      </c>
      <c r="F225" s="177">
        <f t="shared" si="21"/>
        <v>490.00000000000023</v>
      </c>
      <c r="G225" s="177">
        <f t="shared" si="22"/>
        <v>2.3802240000000013E-2</v>
      </c>
      <c r="H225" s="177">
        <v>207</v>
      </c>
      <c r="I225" s="177">
        <v>46</v>
      </c>
      <c r="J225" s="177">
        <f t="shared" si="23"/>
        <v>126.5</v>
      </c>
      <c r="K225" s="177">
        <v>384</v>
      </c>
      <c r="L225" s="177"/>
      <c r="M225" s="177"/>
      <c r="N225" s="169"/>
    </row>
    <row r="226" spans="1:14" s="182" customFormat="1" ht="15.75" x14ac:dyDescent="0.25">
      <c r="A226" s="30" t="s">
        <v>148</v>
      </c>
      <c r="B226" s="177">
        <v>3</v>
      </c>
      <c r="C226" s="177">
        <v>8</v>
      </c>
      <c r="D226" s="167">
        <v>8.7899999999999991</v>
      </c>
      <c r="E226" s="177">
        <f t="shared" si="24"/>
        <v>0.78999999999999915</v>
      </c>
      <c r="F226" s="177">
        <f t="shared" si="21"/>
        <v>789.99999999999909</v>
      </c>
      <c r="G226" s="177">
        <f t="shared" si="22"/>
        <v>3.1909679999999968E-2</v>
      </c>
      <c r="H226" s="177">
        <v>255</v>
      </c>
      <c r="I226" s="177">
        <v>51</v>
      </c>
      <c r="J226" s="177">
        <f t="shared" si="23"/>
        <v>153</v>
      </c>
      <c r="K226" s="177">
        <v>264</v>
      </c>
      <c r="L226" s="177"/>
      <c r="M226" s="177"/>
      <c r="N226" s="169"/>
    </row>
    <row r="227" spans="1:14" s="182" customFormat="1" ht="15.75" x14ac:dyDescent="0.25">
      <c r="A227" s="30" t="s">
        <v>78</v>
      </c>
      <c r="B227" s="177">
        <v>3</v>
      </c>
      <c r="C227" s="177">
        <v>8.51</v>
      </c>
      <c r="D227" s="167">
        <v>9.14</v>
      </c>
      <c r="E227" s="177">
        <f t="shared" si="24"/>
        <v>0.63000000000000078</v>
      </c>
      <c r="F227" s="177">
        <f t="shared" si="21"/>
        <v>630.0000000000008</v>
      </c>
      <c r="G227" s="177">
        <f t="shared" si="22"/>
        <v>3.005730000000004E-2</v>
      </c>
      <c r="H227" s="177">
        <v>253</v>
      </c>
      <c r="I227" s="177">
        <v>7</v>
      </c>
      <c r="J227" s="177">
        <f t="shared" si="23"/>
        <v>130</v>
      </c>
      <c r="K227" s="177">
        <v>367</v>
      </c>
      <c r="L227" s="177"/>
      <c r="M227" s="177"/>
      <c r="N227" s="169"/>
    </row>
    <row r="228" spans="1:14" s="182" customFormat="1" ht="15.75" x14ac:dyDescent="0.25">
      <c r="A228" s="30" t="s">
        <v>13</v>
      </c>
      <c r="B228" s="177">
        <v>3</v>
      </c>
      <c r="C228" s="177">
        <v>8.51</v>
      </c>
      <c r="D228" s="167">
        <v>9.0500000000000007</v>
      </c>
      <c r="E228" s="177">
        <f t="shared" si="24"/>
        <v>0.54000000000000092</v>
      </c>
      <c r="F228" s="177">
        <f t="shared" si="21"/>
        <v>540.00000000000091</v>
      </c>
      <c r="G228" s="177">
        <f t="shared" si="22"/>
        <v>1.1090520000000019E-2</v>
      </c>
      <c r="H228" s="177">
        <v>159</v>
      </c>
      <c r="I228" s="177">
        <v>4</v>
      </c>
      <c r="J228" s="177">
        <f t="shared" si="23"/>
        <v>81.5</v>
      </c>
      <c r="K228" s="177">
        <v>252</v>
      </c>
      <c r="L228" s="177"/>
      <c r="M228" s="177"/>
      <c r="N228" s="169"/>
    </row>
    <row r="229" spans="1:14" s="182" customFormat="1" ht="15.75" x14ac:dyDescent="0.25">
      <c r="A229" s="30" t="s">
        <v>95</v>
      </c>
      <c r="B229" s="177">
        <v>3</v>
      </c>
      <c r="C229" s="177">
        <v>8.51</v>
      </c>
      <c r="D229" s="167">
        <v>9</v>
      </c>
      <c r="E229" s="177">
        <f t="shared" si="24"/>
        <v>0.49000000000000021</v>
      </c>
      <c r="F229" s="177">
        <f t="shared" si="21"/>
        <v>490.00000000000023</v>
      </c>
      <c r="G229" s="177">
        <f t="shared" si="22"/>
        <v>1.6677640000000007E-2</v>
      </c>
      <c r="H229" s="177">
        <v>214</v>
      </c>
      <c r="I229" s="177">
        <v>40</v>
      </c>
      <c r="J229" s="177">
        <f t="shared" si="23"/>
        <v>127</v>
      </c>
      <c r="K229" s="177">
        <v>268</v>
      </c>
      <c r="L229" s="177"/>
      <c r="M229" s="177"/>
      <c r="N229" s="169"/>
    </row>
    <row r="230" spans="1:14" s="182" customFormat="1" ht="15.75" x14ac:dyDescent="0.25">
      <c r="A230" s="30" t="s">
        <v>55</v>
      </c>
      <c r="B230" s="177">
        <v>3</v>
      </c>
      <c r="C230" s="177">
        <v>6.06</v>
      </c>
      <c r="D230" s="177">
        <v>6.56</v>
      </c>
      <c r="E230" s="177">
        <f t="shared" si="24"/>
        <v>0.5</v>
      </c>
      <c r="F230" s="177">
        <f t="shared" si="21"/>
        <v>500</v>
      </c>
      <c r="G230" s="177">
        <f t="shared" si="22"/>
        <v>9.5535000000000012E-3</v>
      </c>
      <c r="H230" s="177">
        <v>168</v>
      </c>
      <c r="I230" s="177">
        <v>25</v>
      </c>
      <c r="J230" s="177">
        <f t="shared" si="23"/>
        <v>96.5</v>
      </c>
      <c r="K230" s="177">
        <v>198</v>
      </c>
      <c r="L230" s="177"/>
      <c r="M230" s="177"/>
      <c r="N230" s="169"/>
    </row>
    <row r="231" spans="1:14" s="182" customFormat="1" ht="15.75" x14ac:dyDescent="0.25">
      <c r="A231" s="30" t="s">
        <v>19</v>
      </c>
      <c r="B231" s="177">
        <v>3</v>
      </c>
      <c r="C231" s="177">
        <v>1.7869999999999999</v>
      </c>
      <c r="D231" s="177">
        <v>2.86</v>
      </c>
      <c r="E231" s="177">
        <f t="shared" si="24"/>
        <v>1.073</v>
      </c>
      <c r="F231" s="177">
        <f t="shared" si="21"/>
        <v>1073</v>
      </c>
      <c r="G231" s="177">
        <f t="shared" si="22"/>
        <v>0.33398090699999999</v>
      </c>
      <c r="H231" s="177">
        <v>620</v>
      </c>
      <c r="I231" s="177">
        <v>74</v>
      </c>
      <c r="J231" s="177">
        <f t="shared" si="23"/>
        <v>347</v>
      </c>
      <c r="K231" s="177">
        <v>897</v>
      </c>
      <c r="L231" s="177"/>
      <c r="M231" s="177"/>
      <c r="N231" s="169"/>
    </row>
    <row r="232" spans="1:14" s="182" customFormat="1" ht="15.75" x14ac:dyDescent="0.25">
      <c r="A232" s="30" t="s">
        <v>21</v>
      </c>
      <c r="B232" s="177">
        <v>3</v>
      </c>
      <c r="C232" s="177">
        <v>8.5399999999999991</v>
      </c>
      <c r="D232" s="177">
        <v>8.56</v>
      </c>
      <c r="E232" s="177">
        <f t="shared" si="24"/>
        <v>2.000000000000135E-2</v>
      </c>
      <c r="F232" s="177">
        <f t="shared" si="21"/>
        <v>20.00000000000135</v>
      </c>
      <c r="G232" s="177">
        <f t="shared" si="22"/>
        <v>1.5147000000001023E-4</v>
      </c>
      <c r="H232" s="177">
        <v>128</v>
      </c>
      <c r="I232" s="177">
        <v>59</v>
      </c>
      <c r="J232" s="177">
        <f t="shared" si="23"/>
        <v>93.5</v>
      </c>
      <c r="K232" s="177">
        <v>81</v>
      </c>
      <c r="L232" s="177"/>
      <c r="M232" s="177"/>
      <c r="N232" s="169"/>
    </row>
    <row r="233" spans="1:14" s="182" customFormat="1" ht="15.75" x14ac:dyDescent="0.25">
      <c r="A233" s="30" t="s">
        <v>132</v>
      </c>
      <c r="B233" s="177">
        <v>3</v>
      </c>
      <c r="C233" s="177">
        <v>2.278</v>
      </c>
      <c r="D233" s="177">
        <v>4.21</v>
      </c>
      <c r="E233" s="177">
        <f t="shared" si="24"/>
        <v>1.9319999999999999</v>
      </c>
      <c r="F233" s="177">
        <f t="shared" si="21"/>
        <v>1932</v>
      </c>
      <c r="G233" s="177">
        <f t="shared" si="22"/>
        <v>0.49459200000000003</v>
      </c>
      <c r="H233" s="177">
        <v>500</v>
      </c>
      <c r="I233" s="177">
        <v>0</v>
      </c>
      <c r="J233" s="177">
        <f t="shared" si="23"/>
        <v>250</v>
      </c>
      <c r="K233" s="177">
        <v>1024</v>
      </c>
      <c r="L233" s="177"/>
      <c r="M233" s="177"/>
      <c r="N233" s="169"/>
    </row>
    <row r="234" spans="1:14" s="182" customFormat="1" ht="15.75" x14ac:dyDescent="0.25">
      <c r="A234" s="30" t="s">
        <v>125</v>
      </c>
      <c r="B234" s="177">
        <v>3</v>
      </c>
      <c r="C234" s="177">
        <v>2.278</v>
      </c>
      <c r="D234" s="167">
        <v>2.3620000000000001</v>
      </c>
      <c r="E234" s="177">
        <f t="shared" si="24"/>
        <v>8.4000000000000075E-2</v>
      </c>
      <c r="F234" s="177">
        <f t="shared" si="21"/>
        <v>84.000000000000071</v>
      </c>
      <c r="G234" s="177">
        <f t="shared" si="22"/>
        <v>1.6434600000000015E-3</v>
      </c>
      <c r="H234" s="177">
        <v>207</v>
      </c>
      <c r="I234" s="177">
        <v>94</v>
      </c>
      <c r="J234" s="177">
        <f t="shared" si="23"/>
        <v>150.5</v>
      </c>
      <c r="K234" s="177">
        <v>130</v>
      </c>
      <c r="L234" s="177"/>
      <c r="M234" s="177"/>
      <c r="N234" s="169"/>
    </row>
    <row r="235" spans="1:14" s="182" customFormat="1" ht="15.75" x14ac:dyDescent="0.25">
      <c r="A235" s="30" t="s">
        <v>14</v>
      </c>
      <c r="B235" s="177">
        <v>3</v>
      </c>
      <c r="C235" s="177">
        <v>1.798</v>
      </c>
      <c r="D235" s="177">
        <v>2.96</v>
      </c>
      <c r="E235" s="177">
        <f t="shared" si="24"/>
        <v>1.1619999999999999</v>
      </c>
      <c r="F235" s="177">
        <f t="shared" si="21"/>
        <v>1162</v>
      </c>
      <c r="G235" s="177">
        <f t="shared" si="22"/>
        <v>0.18655619500000001</v>
      </c>
      <c r="H235" s="177">
        <v>369</v>
      </c>
      <c r="I235" s="177">
        <v>62</v>
      </c>
      <c r="J235" s="177">
        <f t="shared" si="23"/>
        <v>215.5</v>
      </c>
      <c r="K235" s="177">
        <v>745</v>
      </c>
      <c r="L235" s="177">
        <v>1</v>
      </c>
      <c r="M235" s="177">
        <v>2.2559999999999998</v>
      </c>
      <c r="N235" s="169">
        <v>207</v>
      </c>
    </row>
    <row r="236" spans="1:14" s="182" customFormat="1" ht="15.75" x14ac:dyDescent="0.25">
      <c r="A236" s="30" t="s">
        <v>133</v>
      </c>
      <c r="B236" s="177">
        <v>3</v>
      </c>
      <c r="C236" s="177">
        <v>2.61</v>
      </c>
      <c r="D236" s="177">
        <v>3.46</v>
      </c>
      <c r="E236" s="177">
        <f t="shared" si="24"/>
        <v>0.85000000000000009</v>
      </c>
      <c r="F236" s="177">
        <f t="shared" si="21"/>
        <v>850.00000000000011</v>
      </c>
      <c r="G236" s="177">
        <f t="shared" si="22"/>
        <v>3.1934925000000003E-2</v>
      </c>
      <c r="H236" s="177">
        <v>217</v>
      </c>
      <c r="I236" s="177">
        <v>80</v>
      </c>
      <c r="J236" s="177">
        <f t="shared" si="23"/>
        <v>148.5</v>
      </c>
      <c r="K236" s="177">
        <v>253</v>
      </c>
      <c r="L236" s="177"/>
      <c r="M236" s="177"/>
      <c r="N236" s="169"/>
    </row>
    <row r="237" spans="1:14" s="182" customFormat="1" ht="15.75" x14ac:dyDescent="0.25">
      <c r="A237" s="30" t="s">
        <v>60</v>
      </c>
      <c r="B237" s="177">
        <v>3</v>
      </c>
      <c r="C237" s="177">
        <v>2.12</v>
      </c>
      <c r="D237" s="167">
        <v>2.3610000000000002</v>
      </c>
      <c r="E237" s="177">
        <f t="shared" si="24"/>
        <v>0.2410000000000001</v>
      </c>
      <c r="F237" s="177">
        <f t="shared" si="21"/>
        <v>241.00000000000011</v>
      </c>
      <c r="G237" s="177">
        <f t="shared" si="22"/>
        <v>3.3954490000000018E-3</v>
      </c>
      <c r="H237" s="177">
        <v>226</v>
      </c>
      <c r="I237" s="177">
        <v>160</v>
      </c>
      <c r="J237" s="177">
        <f t="shared" si="23"/>
        <v>193</v>
      </c>
      <c r="K237" s="177">
        <v>73</v>
      </c>
      <c r="L237" s="177"/>
      <c r="M237" s="177"/>
      <c r="N237" s="169"/>
    </row>
    <row r="238" spans="1:14" s="182" customFormat="1" ht="15.75" x14ac:dyDescent="0.25">
      <c r="A238" s="30" t="s">
        <v>134</v>
      </c>
      <c r="B238" s="177">
        <v>3</v>
      </c>
      <c r="C238" s="177">
        <v>2.91</v>
      </c>
      <c r="D238" s="177">
        <v>3.26</v>
      </c>
      <c r="E238" s="177">
        <f t="shared" si="24"/>
        <v>0.34999999999999964</v>
      </c>
      <c r="F238" s="177">
        <f t="shared" si="21"/>
        <v>349.99999999999966</v>
      </c>
      <c r="G238" s="177">
        <f t="shared" si="22"/>
        <v>6.0136999999999942E-3</v>
      </c>
      <c r="H238" s="177">
        <v>183</v>
      </c>
      <c r="I238" s="177">
        <v>59</v>
      </c>
      <c r="J238" s="177">
        <f t="shared" si="23"/>
        <v>121</v>
      </c>
      <c r="K238" s="177">
        <v>142</v>
      </c>
      <c r="L238" s="177"/>
      <c r="M238" s="177"/>
      <c r="N238" s="169"/>
    </row>
    <row r="239" spans="1:14" s="182" customFormat="1" ht="15.75" x14ac:dyDescent="0.25">
      <c r="A239" s="30" t="s">
        <v>90</v>
      </c>
      <c r="B239" s="177">
        <v>3</v>
      </c>
      <c r="C239" s="177">
        <v>2.81</v>
      </c>
      <c r="D239" s="177">
        <v>4.0599999999999996</v>
      </c>
      <c r="E239" s="177">
        <f t="shared" si="24"/>
        <v>1.2499999999999996</v>
      </c>
      <c r="F239" s="177">
        <f t="shared" si="21"/>
        <v>1249.9999999999995</v>
      </c>
      <c r="G239" s="177">
        <f t="shared" si="22"/>
        <v>9.5392499999999977E-2</v>
      </c>
      <c r="H239" s="177">
        <v>316</v>
      </c>
      <c r="I239" s="177">
        <v>0</v>
      </c>
      <c r="J239" s="177">
        <f t="shared" si="23"/>
        <v>158</v>
      </c>
      <c r="K239" s="177">
        <v>483</v>
      </c>
      <c r="L239" s="177"/>
      <c r="M239" s="177"/>
      <c r="N239" s="169"/>
    </row>
    <row r="240" spans="1:14" s="182" customFormat="1" ht="15.75" x14ac:dyDescent="0.25">
      <c r="A240" s="30" t="s">
        <v>119</v>
      </c>
      <c r="B240" s="177">
        <v>3</v>
      </c>
      <c r="C240" s="177">
        <v>3.81</v>
      </c>
      <c r="D240" s="177">
        <v>4.46</v>
      </c>
      <c r="E240" s="177">
        <f t="shared" si="24"/>
        <v>0.64999999999999991</v>
      </c>
      <c r="F240" s="177">
        <f t="shared" si="21"/>
        <v>649.99999999999989</v>
      </c>
      <c r="G240" s="177">
        <f t="shared" si="22"/>
        <v>3.1177249999999997E-2</v>
      </c>
      <c r="H240" s="177">
        <v>210</v>
      </c>
      <c r="I240" s="177">
        <v>55</v>
      </c>
      <c r="J240" s="177">
        <f t="shared" si="23"/>
        <v>132.5</v>
      </c>
      <c r="K240" s="177">
        <v>362</v>
      </c>
      <c r="L240" s="177"/>
      <c r="M240" s="177"/>
      <c r="N240" s="169"/>
    </row>
    <row r="241" spans="1:14" s="182" customFormat="1" ht="15.75" x14ac:dyDescent="0.25">
      <c r="A241" s="30" t="s">
        <v>101</v>
      </c>
      <c r="B241" s="177">
        <v>3</v>
      </c>
      <c r="C241" s="177">
        <v>7.74</v>
      </c>
      <c r="D241" s="177">
        <v>9.39</v>
      </c>
      <c r="E241" s="177">
        <f t="shared" si="24"/>
        <v>1.6500000000000004</v>
      </c>
      <c r="F241" s="177">
        <f t="shared" si="21"/>
        <v>1650.0000000000005</v>
      </c>
      <c r="G241" s="177">
        <f t="shared" si="22"/>
        <v>0.26240940000000013</v>
      </c>
      <c r="H241" s="177">
        <v>428</v>
      </c>
      <c r="I241" s="177">
        <v>29</v>
      </c>
      <c r="J241" s="177">
        <f t="shared" si="23"/>
        <v>228.5</v>
      </c>
      <c r="K241" s="177">
        <v>696</v>
      </c>
      <c r="L241" s="177"/>
      <c r="M241" s="177"/>
      <c r="N241" s="169"/>
    </row>
    <row r="242" spans="1:14" s="182" customFormat="1" ht="15.75" x14ac:dyDescent="0.25">
      <c r="A242" s="30" t="s">
        <v>9</v>
      </c>
      <c r="B242" s="177">
        <v>3</v>
      </c>
      <c r="C242" s="177">
        <v>1.77</v>
      </c>
      <c r="D242" s="167">
        <v>1.84</v>
      </c>
      <c r="E242" s="177">
        <f t="shared" si="24"/>
        <v>7.0000000000000062E-2</v>
      </c>
      <c r="F242" s="177">
        <f t="shared" si="21"/>
        <v>70.000000000000057</v>
      </c>
      <c r="G242" s="177">
        <f t="shared" si="22"/>
        <v>8.9208000000000082E-3</v>
      </c>
      <c r="H242" s="177">
        <v>391</v>
      </c>
      <c r="I242" s="177">
        <v>41</v>
      </c>
      <c r="J242" s="177">
        <f t="shared" si="23"/>
        <v>216</v>
      </c>
      <c r="K242" s="177">
        <v>590</v>
      </c>
      <c r="L242" s="177"/>
      <c r="M242" s="177"/>
      <c r="N242" s="169"/>
    </row>
    <row r="243" spans="1:14" s="182" customFormat="1" ht="15.75" x14ac:dyDescent="0.25">
      <c r="A243" s="30" t="s">
        <v>36</v>
      </c>
      <c r="B243" s="177">
        <v>3</v>
      </c>
      <c r="C243" s="177">
        <v>4.68</v>
      </c>
      <c r="D243" s="177">
        <v>5.31</v>
      </c>
      <c r="E243" s="177">
        <f t="shared" si="24"/>
        <v>0.62999999999999989</v>
      </c>
      <c r="F243" s="177">
        <f t="shared" si="21"/>
        <v>629.99999999999989</v>
      </c>
      <c r="G243" s="177">
        <f t="shared" si="22"/>
        <v>1.2678749999999999E-2</v>
      </c>
      <c r="H243" s="177">
        <v>193</v>
      </c>
      <c r="I243" s="177">
        <v>37</v>
      </c>
      <c r="J243" s="177">
        <f t="shared" si="23"/>
        <v>115</v>
      </c>
      <c r="K243" s="177">
        <v>175</v>
      </c>
      <c r="L243" s="177"/>
      <c r="M243" s="177"/>
      <c r="N243" s="169"/>
    </row>
    <row r="244" spans="1:14" s="182" customFormat="1" ht="15.75" x14ac:dyDescent="0.25">
      <c r="A244" s="30" t="s">
        <v>135</v>
      </c>
      <c r="B244" s="177">
        <v>3</v>
      </c>
      <c r="C244" s="177">
        <v>6.31</v>
      </c>
      <c r="D244" s="177">
        <v>7.26</v>
      </c>
      <c r="E244" s="177">
        <f t="shared" si="24"/>
        <v>0.95000000000000018</v>
      </c>
      <c r="F244" s="177">
        <f t="shared" si="21"/>
        <v>950.00000000000023</v>
      </c>
      <c r="G244" s="177">
        <f t="shared" si="22"/>
        <v>1.7689475000000003E-2</v>
      </c>
      <c r="H244" s="177">
        <v>148</v>
      </c>
      <c r="I244" s="177">
        <v>19</v>
      </c>
      <c r="J244" s="177">
        <f t="shared" si="23"/>
        <v>83.5</v>
      </c>
      <c r="K244" s="177">
        <v>223</v>
      </c>
      <c r="L244" s="177"/>
      <c r="M244" s="177"/>
      <c r="N244" s="169"/>
    </row>
    <row r="245" spans="1:14" s="182" customFormat="1" ht="15.75" x14ac:dyDescent="0.25">
      <c r="A245" s="30" t="s">
        <v>136</v>
      </c>
      <c r="B245" s="177">
        <v>3</v>
      </c>
      <c r="C245" s="177">
        <v>6.56</v>
      </c>
      <c r="D245" s="177">
        <v>7.26</v>
      </c>
      <c r="E245" s="177">
        <f t="shared" si="24"/>
        <v>0.70000000000000018</v>
      </c>
      <c r="F245" s="177">
        <f t="shared" si="21"/>
        <v>700.00000000000023</v>
      </c>
      <c r="G245" s="177">
        <f t="shared" si="22"/>
        <v>4.1799450000000016E-2</v>
      </c>
      <c r="H245" s="177">
        <v>264</v>
      </c>
      <c r="I245" s="177">
        <v>65</v>
      </c>
      <c r="J245" s="177">
        <f t="shared" si="23"/>
        <v>164.5</v>
      </c>
      <c r="K245" s="177">
        <v>363</v>
      </c>
      <c r="L245" s="177"/>
      <c r="M245" s="177"/>
      <c r="N245" s="169"/>
    </row>
    <row r="246" spans="1:14" s="182" customFormat="1" ht="15.75" x14ac:dyDescent="0.25">
      <c r="A246" s="30" t="s">
        <v>151</v>
      </c>
      <c r="B246" s="177">
        <v>3</v>
      </c>
      <c r="C246" s="177">
        <v>7.2</v>
      </c>
      <c r="D246" s="177">
        <v>9.14</v>
      </c>
      <c r="E246" s="177">
        <f t="shared" si="24"/>
        <v>1.9400000000000004</v>
      </c>
      <c r="F246" s="177">
        <f t="shared" si="21"/>
        <v>1940.0000000000005</v>
      </c>
      <c r="G246" s="177">
        <f t="shared" si="22"/>
        <v>0.16506296000000004</v>
      </c>
      <c r="H246" s="177">
        <v>311</v>
      </c>
      <c r="I246" s="177">
        <v>45</v>
      </c>
      <c r="J246" s="177">
        <f t="shared" si="23"/>
        <v>178</v>
      </c>
      <c r="K246" s="177">
        <v>478</v>
      </c>
      <c r="L246" s="177"/>
      <c r="M246" s="177"/>
      <c r="N246" s="169"/>
    </row>
    <row r="247" spans="1:14" s="182" customFormat="1" ht="15.75" x14ac:dyDescent="0.25">
      <c r="A247" s="30" t="s">
        <v>61</v>
      </c>
      <c r="B247" s="177">
        <v>3</v>
      </c>
      <c r="C247" s="177">
        <v>8.51</v>
      </c>
      <c r="D247" s="177">
        <v>8.7899999999999991</v>
      </c>
      <c r="E247" s="177">
        <f t="shared" si="24"/>
        <v>0.27999999999999936</v>
      </c>
      <c r="F247" s="177">
        <f t="shared" si="21"/>
        <v>279.99999999999937</v>
      </c>
      <c r="G247" s="177">
        <f t="shared" si="22"/>
        <v>5.286399999999988E-3</v>
      </c>
      <c r="H247" s="177">
        <v>149</v>
      </c>
      <c r="I247" s="177">
        <v>11</v>
      </c>
      <c r="J247" s="177">
        <f t="shared" si="23"/>
        <v>80</v>
      </c>
      <c r="K247" s="177">
        <v>236</v>
      </c>
      <c r="L247" s="177"/>
      <c r="M247" s="177"/>
      <c r="N247" s="169"/>
    </row>
    <row r="248" spans="1:14" s="182" customFormat="1" ht="15.75" x14ac:dyDescent="0.25">
      <c r="A248" s="30" t="s">
        <v>33</v>
      </c>
      <c r="B248" s="177">
        <v>3</v>
      </c>
      <c r="C248" s="177">
        <v>1.77</v>
      </c>
      <c r="D248" s="177">
        <v>3.91</v>
      </c>
      <c r="E248" s="177">
        <f t="shared" si="24"/>
        <v>2.14</v>
      </c>
      <c r="F248" s="177">
        <f t="shared" si="21"/>
        <v>2140</v>
      </c>
      <c r="G248" s="177">
        <f t="shared" si="22"/>
        <v>0.54141358000000006</v>
      </c>
      <c r="H248" s="177">
        <v>406</v>
      </c>
      <c r="I248" s="177">
        <v>25</v>
      </c>
      <c r="J248" s="177">
        <f t="shared" si="23"/>
        <v>215.5</v>
      </c>
      <c r="K248" s="177">
        <v>1174</v>
      </c>
      <c r="L248" s="177">
        <v>1</v>
      </c>
      <c r="M248" s="177">
        <v>2.2839999999999998</v>
      </c>
      <c r="N248" s="169">
        <v>189</v>
      </c>
    </row>
    <row r="249" spans="1:14" s="182" customFormat="1" ht="15.75" x14ac:dyDescent="0.25">
      <c r="A249" s="30" t="s">
        <v>91</v>
      </c>
      <c r="B249" s="177">
        <v>3</v>
      </c>
      <c r="C249" s="177">
        <v>8.52</v>
      </c>
      <c r="D249" s="177">
        <v>8.7899999999999991</v>
      </c>
      <c r="E249" s="177">
        <f t="shared" si="24"/>
        <v>0.26999999999999957</v>
      </c>
      <c r="F249" s="177">
        <f t="shared" si="21"/>
        <v>269.99999999999955</v>
      </c>
      <c r="G249" s="177">
        <f t="shared" si="22"/>
        <v>7.6328999999999876E-3</v>
      </c>
      <c r="H249" s="177">
        <v>197</v>
      </c>
      <c r="I249" s="177">
        <v>60</v>
      </c>
      <c r="J249" s="177">
        <f t="shared" si="23"/>
        <v>128.5</v>
      </c>
      <c r="K249" s="177">
        <v>220</v>
      </c>
      <c r="L249" s="177"/>
      <c r="M249" s="177"/>
      <c r="N249" s="169"/>
    </row>
    <row r="250" spans="1:14" s="182" customFormat="1" ht="15.75" x14ac:dyDescent="0.25">
      <c r="A250" s="30" t="s">
        <v>121</v>
      </c>
      <c r="B250" s="177">
        <v>3</v>
      </c>
      <c r="C250" s="177">
        <v>8.51</v>
      </c>
      <c r="D250" s="177">
        <v>8.7899999999999991</v>
      </c>
      <c r="E250" s="177">
        <f t="shared" si="24"/>
        <v>0.27999999999999936</v>
      </c>
      <c r="F250" s="177">
        <f t="shared" si="21"/>
        <v>279.99999999999937</v>
      </c>
      <c r="G250" s="84" t="s">
        <v>28</v>
      </c>
      <c r="H250" s="84" t="s">
        <v>28</v>
      </c>
      <c r="I250" s="84" t="s">
        <v>28</v>
      </c>
      <c r="J250" s="160" t="s">
        <v>28</v>
      </c>
      <c r="K250" s="84" t="s">
        <v>28</v>
      </c>
      <c r="L250" s="177"/>
      <c r="M250" s="177"/>
      <c r="N250" s="169"/>
    </row>
    <row r="251" spans="1:14" s="182" customFormat="1" ht="15.75" x14ac:dyDescent="0.25">
      <c r="A251" s="30" t="s">
        <v>34</v>
      </c>
      <c r="B251" s="177">
        <v>3</v>
      </c>
      <c r="C251" s="177">
        <v>2.46</v>
      </c>
      <c r="D251" s="177">
        <v>3.96</v>
      </c>
      <c r="E251" s="177">
        <f t="shared" si="24"/>
        <v>1.5</v>
      </c>
      <c r="F251" s="177">
        <f t="shared" si="21"/>
        <v>1500</v>
      </c>
      <c r="G251" s="177">
        <f t="shared" si="22"/>
        <v>0.15336975</v>
      </c>
      <c r="H251" s="177">
        <v>334</v>
      </c>
      <c r="I251" s="177">
        <v>57</v>
      </c>
      <c r="J251" s="177">
        <f t="shared" si="23"/>
        <v>195.5</v>
      </c>
      <c r="K251" s="177">
        <v>523</v>
      </c>
      <c r="L251" s="177"/>
      <c r="M251" s="177"/>
      <c r="N251" s="169"/>
    </row>
    <row r="252" spans="1:14" s="182" customFormat="1" ht="15.75" x14ac:dyDescent="0.25">
      <c r="A252" s="30" t="s">
        <v>64</v>
      </c>
      <c r="B252" s="177">
        <v>3</v>
      </c>
      <c r="C252" s="177">
        <v>2.71</v>
      </c>
      <c r="D252" s="177">
        <v>4.3099999999999996</v>
      </c>
      <c r="E252" s="177">
        <f t="shared" si="24"/>
        <v>1.5999999999999996</v>
      </c>
      <c r="F252" s="177">
        <f t="shared" si="21"/>
        <v>1599.9999999999995</v>
      </c>
      <c r="G252" s="177">
        <f t="shared" si="22"/>
        <v>0.11335919999999998</v>
      </c>
      <c r="H252" s="177">
        <v>272</v>
      </c>
      <c r="I252" s="177">
        <v>45</v>
      </c>
      <c r="J252" s="177">
        <f t="shared" si="23"/>
        <v>158.5</v>
      </c>
      <c r="K252" s="177">
        <v>447</v>
      </c>
      <c r="L252" s="177"/>
      <c r="M252" s="177"/>
      <c r="N252" s="169"/>
    </row>
    <row r="253" spans="1:14" s="182" customFormat="1" ht="15.75" x14ac:dyDescent="0.25">
      <c r="A253" s="31" t="s">
        <v>27</v>
      </c>
      <c r="B253" s="163">
        <v>3</v>
      </c>
      <c r="C253" s="163">
        <v>3.31</v>
      </c>
      <c r="D253" s="163">
        <v>4.93</v>
      </c>
      <c r="E253" s="163">
        <f t="shared" si="24"/>
        <v>1.6199999999999997</v>
      </c>
      <c r="F253" s="163">
        <f t="shared" si="21"/>
        <v>1619.9999999999998</v>
      </c>
      <c r="G253" s="163">
        <f t="shared" si="22"/>
        <v>0.14211125999999999</v>
      </c>
      <c r="H253" s="163">
        <v>361</v>
      </c>
      <c r="I253" s="163">
        <v>0</v>
      </c>
      <c r="J253" s="163">
        <f t="shared" si="23"/>
        <v>180.5</v>
      </c>
      <c r="K253" s="163">
        <v>486</v>
      </c>
      <c r="L253" s="163"/>
      <c r="M253" s="163"/>
      <c r="N253" s="183"/>
    </row>
    <row r="254" spans="1:14" s="182" customFormat="1" ht="15.75" x14ac:dyDescent="0.25">
      <c r="A254" s="30"/>
      <c r="B254" s="177"/>
      <c r="C254" s="177"/>
      <c r="D254" s="177"/>
      <c r="E254" s="177"/>
      <c r="F254" s="206" t="s">
        <v>156</v>
      </c>
      <c r="G254" s="206">
        <f>AVERAGE(G200:G253)</f>
        <v>0.13192700534000004</v>
      </c>
      <c r="H254" s="177"/>
      <c r="I254" s="177"/>
      <c r="J254" s="177"/>
      <c r="K254" s="177"/>
      <c r="L254" s="177"/>
      <c r="M254" s="177"/>
      <c r="N254" s="177"/>
    </row>
    <row r="255" spans="1:14" ht="15.75" x14ac:dyDescent="0.25">
      <c r="A255" s="33" t="s">
        <v>137</v>
      </c>
      <c r="E255" s="177"/>
      <c r="F255" s="206" t="s">
        <v>160</v>
      </c>
      <c r="G255" s="206">
        <f>AVERAGE(G69:G254)</f>
        <v>0.10696855151080949</v>
      </c>
    </row>
    <row r="256" spans="1:14" ht="15.75" x14ac:dyDescent="0.25">
      <c r="A256" s="33" t="s">
        <v>139</v>
      </c>
      <c r="F256" s="200" t="s">
        <v>163</v>
      </c>
      <c r="G256" s="199">
        <f>(G201+G203+G204+G205+G206+G207+G208+G212+G213+G215+G216+G220+G222+G223+G224+G230+G231+G233+G234+G235+G236+G237+G238+G239+G240+G242+G248+G251+G252+G253)/30</f>
        <v>0.19019308506666668</v>
      </c>
    </row>
    <row r="257" spans="6:11" x14ac:dyDescent="0.25">
      <c r="F257" s="200" t="s">
        <v>164</v>
      </c>
      <c r="G257">
        <f>(G200+G210+G211+G217+G218+G219+G225+G226+G227+G228+G229+G230+G232+G241+G243+G244+G245+G246+G247+G249)/20</f>
        <v>4.3607835750000004E-2</v>
      </c>
    </row>
    <row r="260" spans="6:11" x14ac:dyDescent="0.25">
      <c r="F260" s="200" t="s">
        <v>165</v>
      </c>
      <c r="G260" s="200">
        <f>(F69+F70+F72+F73+F77+F78+F79+F80+F81+F82+F83+F84+F85+F86+F87+F89+F90+F91+F93+F94+F95+F96+F97+F98+F100+F107+F106+F108+F109+F111+F110+F112+F114+F116+F117+F119+F120+F121+F122+F123+F124+F125+F126+F127+F128+F129+F130+F131+F132+F134+F135+F137+F136+F138+F139+F141+F143+F144+F145+F146+F147+F148+F150+F151+F152+F153+F154+F155+F156+F158+F160+F161+F162+F163+F164+F165+F166+F168+F167+F170+F171+F172+F173+F175+F176+F178+F179+F180+F181+F182+F183+F184+F185+F186+F187+F188+F189+F190+F191+F192+F193+F195+F196+F197+F198+F201+F202+F203+F204+F205+F206+F207+F208+F212+F213+F214+F215+F216+F220+F221+F222+F223+F224+F231+F233+F234+F235+F236+F237+F238+F239+F240+F242+F243+F248+F251+F252+F253)/117</f>
        <v>978.92307692307691</v>
      </c>
    </row>
    <row r="261" spans="6:11" x14ac:dyDescent="0.25">
      <c r="F261" s="200" t="s">
        <v>166</v>
      </c>
      <c r="G261" s="200">
        <f>(F71+F74+F75+F76+F88+F92+F102+F103+F104+F105+F113+F118+F142+F149+F157+F159+F169+F174+F177+F194+F200+F209+F210+F211+F217+F218+F219+F225+F226+F227+F228+F229+F230+F232+F241+F244+F245+F246+F247+F249+F250)/49</f>
        <v>588.16326530612241</v>
      </c>
      <c r="K261" s="161"/>
    </row>
    <row r="263" spans="6:11" x14ac:dyDescent="0.25">
      <c r="F263" s="200" t="s">
        <v>167</v>
      </c>
      <c r="G263" s="200">
        <f>(K69+K70+K72+K73+K74+K77+K78+K79+K80+K81+K82+K83+K84+K85+K86+K87+K88+K90+K91+K93+K94+K95+K96+K97+K98+K100+K106+K108+K109+K111+K110+K112+K114+K116+K117+K119+K120+K121+K122+K123+K125+K126+K128+K129+K130+K132+K134+K135+K136+K137+K138+K139+K141+K144+K145+K146+K147+K148+K149+K150+K152+K153+K154+K155+K158+K160+K162+K161+K163+K164+K165+K166+K167+K168+K170+K171+K172+K173+K175+K176+K178+K179+K180+K181+K182+K183+K184+K185+K187+K188+K189+K190+K192+K195+K196+K197+K198+K201+K203+K204+K205+K206+K207+K208+K212+K213+K215+K216+K220+K222+K223+K224+K231+K233+K234+K235+K236+K237+K238+K239+K240+K242+K243+K248+K251+K252+K253)/117</f>
        <v>541.52136752136755</v>
      </c>
    </row>
    <row r="264" spans="6:11" x14ac:dyDescent="0.25">
      <c r="F264" s="200" t="s">
        <v>168</v>
      </c>
      <c r="G264" s="200">
        <f>(K71+K74+K75+K76+K88+K92+K99+K102+K103+K104+K105+K113+K118+K133+K142+K149+K157+K159+K169+K174+K177+K194+K200+K209+K210+K211+K218+K219+K225+K226+K227+K228+K229+K230+K232+K241+K244+K245+K246+K247+K249)/49</f>
        <v>291.61224489795916</v>
      </c>
    </row>
  </sheetData>
  <mergeCells count="4">
    <mergeCell ref="L23:N31"/>
    <mergeCell ref="L38:N47"/>
    <mergeCell ref="L51:N54"/>
    <mergeCell ref="L59:N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 a.d. (adr1g08)</dc:creator>
  <cp:lastModifiedBy>richardson a.d. (adr1g08)</cp:lastModifiedBy>
  <dcterms:created xsi:type="dcterms:W3CDTF">2016-10-21T10:02:05Z</dcterms:created>
  <dcterms:modified xsi:type="dcterms:W3CDTF">2016-12-15T14:19:55Z</dcterms:modified>
</cp:coreProperties>
</file>