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624"/>
  <workbookPr defaultThemeVersion="166925"/>
  <mc:AlternateContent xmlns:mc="http://schemas.openxmlformats.org/markup-compatibility/2006">
    <mc:Choice Requires="x15">
      <x15ac:absPath xmlns:x15ac="http://schemas.microsoft.com/office/spreadsheetml/2010/11/ac" url="C:\Users\User\Documents\PhD\"/>
    </mc:Choice>
  </mc:AlternateContent>
  <xr:revisionPtr revIDLastSave="0" documentId="13_ncr:1_{9D477B61-4A01-4899-A415-2256AE7F0866}" xr6:coauthVersionLast="45" xr6:coauthVersionMax="45" xr10:uidLastSave="{00000000-0000-0000-0000-000000000000}"/>
  <bookViews>
    <workbookView xWindow="-120" yWindow="-120" windowWidth="20730" windowHeight="11160" activeTab="2" xr2:uid="{00000000-000D-0000-FFFF-FFFF00000000}"/>
  </bookViews>
  <sheets>
    <sheet name="Gauging Data" sheetId="1" r:id="rId1"/>
    <sheet name="Gauging Data Repeat" sheetId="15" r:id="rId2"/>
    <sheet name="Modular Limit Data" sheetId="14" r:id="rId3"/>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C15" i="15" l="1"/>
  <c r="AB15" i="15"/>
  <c r="EF5" i="15"/>
  <c r="EG5" i="15"/>
  <c r="EH5" i="15"/>
  <c r="EF6" i="15"/>
  <c r="EG6" i="15"/>
  <c r="EH6" i="15"/>
  <c r="EF7" i="15"/>
  <c r="EG7" i="15"/>
  <c r="EH7" i="15"/>
  <c r="EF8" i="15"/>
  <c r="EG8" i="15"/>
  <c r="EH8" i="15"/>
  <c r="EL18" i="15" s="1"/>
  <c r="EF9" i="15"/>
  <c r="EG9" i="15"/>
  <c r="EH9" i="15"/>
  <c r="EF10" i="15"/>
  <c r="EG10" i="15"/>
  <c r="EH10" i="15"/>
  <c r="EF11" i="15"/>
  <c r="EG11" i="15"/>
  <c r="EH11" i="15"/>
  <c r="EF12" i="15"/>
  <c r="EG12" i="15"/>
  <c r="EH12" i="15"/>
  <c r="EL42" i="15" s="1"/>
  <c r="EF13" i="15"/>
  <c r="EG13" i="15"/>
  <c r="EH13" i="15"/>
  <c r="EF14" i="15"/>
  <c r="EG14" i="15"/>
  <c r="EH14" i="15"/>
  <c r="EF15" i="15"/>
  <c r="EG15" i="15"/>
  <c r="EK15" i="15" s="1"/>
  <c r="EH15" i="15"/>
  <c r="EJ15" i="15"/>
  <c r="EL15" i="15"/>
  <c r="EF16" i="15"/>
  <c r="EG16" i="15"/>
  <c r="EK16" i="15" s="1"/>
  <c r="EH16" i="15"/>
  <c r="EL16" i="15" s="1"/>
  <c r="EJ16" i="15"/>
  <c r="EF17" i="15"/>
  <c r="EG17" i="15"/>
  <c r="EK17" i="15" s="1"/>
  <c r="EH17" i="15"/>
  <c r="EJ17" i="15"/>
  <c r="EL17" i="15"/>
  <c r="EF18" i="15"/>
  <c r="EG18" i="15"/>
  <c r="EK18" i="15" s="1"/>
  <c r="EH18" i="15"/>
  <c r="EJ18" i="15"/>
  <c r="EF19" i="15"/>
  <c r="EG19" i="15"/>
  <c r="EK19" i="15" s="1"/>
  <c r="EH19" i="15"/>
  <c r="EJ19" i="15"/>
  <c r="EL19" i="15"/>
  <c r="EF20" i="15"/>
  <c r="EG20" i="15"/>
  <c r="EK20" i="15" s="1"/>
  <c r="EH20" i="15"/>
  <c r="EJ20" i="15"/>
  <c r="EL20" i="15"/>
  <c r="EF21" i="15"/>
  <c r="EG21" i="15"/>
  <c r="EK21" i="15" s="1"/>
  <c r="EH21" i="15"/>
  <c r="EJ21" i="15"/>
  <c r="EL21" i="15"/>
  <c r="EF22" i="15"/>
  <c r="EG22" i="15"/>
  <c r="EK22" i="15" s="1"/>
  <c r="EH22" i="15"/>
  <c r="EJ22" i="15"/>
  <c r="EF23" i="15"/>
  <c r="EG23" i="15"/>
  <c r="EK23" i="15" s="1"/>
  <c r="EH23" i="15"/>
  <c r="EJ23" i="15"/>
  <c r="EL23" i="15"/>
  <c r="EF24" i="15"/>
  <c r="EG24" i="15"/>
  <c r="EK24" i="15" s="1"/>
  <c r="EH24" i="15"/>
  <c r="EJ24" i="15"/>
  <c r="EL24" i="15"/>
  <c r="EF25" i="15"/>
  <c r="EG25" i="15"/>
  <c r="EK25" i="15" s="1"/>
  <c r="EH25" i="15"/>
  <c r="EJ25" i="15"/>
  <c r="EL25" i="15"/>
  <c r="EF26" i="15"/>
  <c r="EG26" i="15"/>
  <c r="EK26" i="15" s="1"/>
  <c r="EH26" i="15"/>
  <c r="EJ26" i="15"/>
  <c r="EL26" i="15"/>
  <c r="EF27" i="15"/>
  <c r="EG27" i="15"/>
  <c r="EK27" i="15" s="1"/>
  <c r="EH27" i="15"/>
  <c r="EJ27" i="15"/>
  <c r="EL27" i="15"/>
  <c r="EF28" i="15"/>
  <c r="EG28" i="15"/>
  <c r="EK28" i="15" s="1"/>
  <c r="EH28" i="15"/>
  <c r="EJ28" i="15"/>
  <c r="EF29" i="15"/>
  <c r="EG29" i="15"/>
  <c r="EK29" i="15" s="1"/>
  <c r="EH29" i="15"/>
  <c r="EJ29" i="15"/>
  <c r="EL29" i="15"/>
  <c r="EF30" i="15"/>
  <c r="EG30" i="15"/>
  <c r="EK30" i="15" s="1"/>
  <c r="EH30" i="15"/>
  <c r="EJ30" i="15"/>
  <c r="EL30" i="15"/>
  <c r="EF31" i="15"/>
  <c r="EG31" i="15"/>
  <c r="EK31" i="15" s="1"/>
  <c r="EH31" i="15"/>
  <c r="EJ31" i="15"/>
  <c r="EL31" i="15"/>
  <c r="EF32" i="15"/>
  <c r="EG32" i="15"/>
  <c r="EK32" i="15" s="1"/>
  <c r="EH32" i="15"/>
  <c r="EJ32" i="15"/>
  <c r="EF33" i="15"/>
  <c r="EG33" i="15"/>
  <c r="EK33" i="15" s="1"/>
  <c r="EH33" i="15"/>
  <c r="EJ33" i="15"/>
  <c r="EL33" i="15"/>
  <c r="EF34" i="15"/>
  <c r="EG34" i="15"/>
  <c r="EK34" i="15" s="1"/>
  <c r="EH34" i="15"/>
  <c r="EJ34" i="15"/>
  <c r="EL34" i="15"/>
  <c r="EF35" i="15"/>
  <c r="EG35" i="15"/>
  <c r="EK35" i="15" s="1"/>
  <c r="EH35" i="15"/>
  <c r="EJ35" i="15"/>
  <c r="EL35" i="15"/>
  <c r="EF36" i="15"/>
  <c r="EG36" i="15"/>
  <c r="EK36" i="15" s="1"/>
  <c r="EH36" i="15"/>
  <c r="EJ36" i="15"/>
  <c r="EL36" i="15"/>
  <c r="EF37" i="15"/>
  <c r="EG37" i="15"/>
  <c r="EK37" i="15" s="1"/>
  <c r="EH37" i="15"/>
  <c r="EJ37" i="15"/>
  <c r="EL37" i="15"/>
  <c r="EF38" i="15"/>
  <c r="EG38" i="15"/>
  <c r="EK38" i="15" s="1"/>
  <c r="EH38" i="15"/>
  <c r="EJ38" i="15"/>
  <c r="EF39" i="15"/>
  <c r="EG39" i="15"/>
  <c r="EK39" i="15" s="1"/>
  <c r="EH39" i="15"/>
  <c r="EJ39" i="15"/>
  <c r="EL39" i="15"/>
  <c r="EF40" i="15"/>
  <c r="EG40" i="15"/>
  <c r="EK40" i="15" s="1"/>
  <c r="EH40" i="15"/>
  <c r="EJ40" i="15"/>
  <c r="EL40" i="15"/>
  <c r="EF41" i="15"/>
  <c r="EG41" i="15"/>
  <c r="EK41" i="15" s="1"/>
  <c r="EH41" i="15"/>
  <c r="EJ41" i="15"/>
  <c r="EL41" i="15"/>
  <c r="EF42" i="15"/>
  <c r="EG42" i="15"/>
  <c r="EK42" i="15" s="1"/>
  <c r="EH42" i="15"/>
  <c r="EJ42" i="15"/>
  <c r="EF43" i="15"/>
  <c r="EG43" i="15"/>
  <c r="EK43" i="15" s="1"/>
  <c r="EH43" i="15"/>
  <c r="EJ43" i="15"/>
  <c r="EL43" i="15"/>
  <c r="EF44" i="15"/>
  <c r="EG44" i="15"/>
  <c r="EK44" i="15" s="1"/>
  <c r="EH44" i="15"/>
  <c r="EJ44" i="15"/>
  <c r="EL44" i="15"/>
  <c r="EL38" i="15" l="1"/>
  <c r="EL32" i="15"/>
  <c r="EL28" i="15"/>
  <c r="EL22" i="15"/>
  <c r="FA16" i="15"/>
  <c r="FA17" i="15"/>
  <c r="FA18" i="15"/>
  <c r="FA19" i="15"/>
  <c r="FA20" i="15"/>
  <c r="FA21" i="15"/>
  <c r="FA22" i="15"/>
  <c r="FA23" i="15"/>
  <c r="FA24" i="15"/>
  <c r="FA25" i="15"/>
  <c r="FA26" i="15"/>
  <c r="FA27" i="15"/>
  <c r="FA28" i="15"/>
  <c r="FA29" i="15"/>
  <c r="FA30" i="15"/>
  <c r="FA31" i="15"/>
  <c r="FA32" i="15"/>
  <c r="FA33" i="15"/>
  <c r="FA34" i="15"/>
  <c r="FA35" i="15"/>
  <c r="FA36" i="15"/>
  <c r="FA37" i="15"/>
  <c r="FA38" i="15"/>
  <c r="FA39" i="15"/>
  <c r="FA40" i="15"/>
  <c r="FA41" i="15"/>
  <c r="FA42" i="15"/>
  <c r="FA43" i="15"/>
  <c r="FA44" i="15"/>
  <c r="FA15" i="15"/>
  <c r="BB15" i="15" l="1"/>
  <c r="BK15" i="15" s="1"/>
  <c r="DL6" i="15"/>
  <c r="DL7" i="15"/>
  <c r="DL8" i="15"/>
  <c r="DL9" i="15"/>
  <c r="DL10" i="15"/>
  <c r="DL11" i="15"/>
  <c r="DL12" i="15"/>
  <c r="DL13" i="15"/>
  <c r="DL14" i="15"/>
  <c r="DL5" i="15"/>
  <c r="DK6" i="15"/>
  <c r="DK7" i="15"/>
  <c r="DK8" i="15"/>
  <c r="DK9" i="15"/>
  <c r="DK10" i="15"/>
  <c r="DK11" i="15"/>
  <c r="DK12" i="15"/>
  <c r="DK13" i="15"/>
  <c r="DK14" i="15"/>
  <c r="DK5" i="15"/>
  <c r="DJ6" i="15"/>
  <c r="DJ7" i="15"/>
  <c r="DJ8" i="15"/>
  <c r="DJ9" i="15"/>
  <c r="DJ10" i="15"/>
  <c r="DJ11" i="15"/>
  <c r="DJ12" i="15"/>
  <c r="DJ13" i="15"/>
  <c r="DJ14" i="15"/>
  <c r="DJ5" i="15"/>
  <c r="FD16" i="15"/>
  <c r="FD17" i="15"/>
  <c r="FD18" i="15"/>
  <c r="FD19" i="15"/>
  <c r="FD20" i="15"/>
  <c r="FD21" i="15"/>
  <c r="FD22" i="15"/>
  <c r="FD23" i="15"/>
  <c r="FD24" i="15"/>
  <c r="FD25" i="15"/>
  <c r="FE25" i="15" s="1"/>
  <c r="FD26" i="15"/>
  <c r="FD27" i="15"/>
  <c r="FD28" i="15"/>
  <c r="FD29" i="15"/>
  <c r="FD30" i="15"/>
  <c r="FD31" i="15"/>
  <c r="FD32" i="15"/>
  <c r="FD33" i="15"/>
  <c r="FD34" i="15"/>
  <c r="FD35" i="15"/>
  <c r="FE35" i="15" s="1"/>
  <c r="FD36" i="15"/>
  <c r="FD37" i="15"/>
  <c r="FD38" i="15"/>
  <c r="FD39" i="15"/>
  <c r="FD40" i="15"/>
  <c r="FD41" i="15"/>
  <c r="FD42" i="15"/>
  <c r="FD43" i="15"/>
  <c r="FD44" i="15"/>
  <c r="FD15" i="15"/>
  <c r="FE15" i="15" s="1"/>
  <c r="FD6" i="15"/>
  <c r="FE6" i="15" s="1"/>
  <c r="FD7" i="15"/>
  <c r="FE7" i="15" s="1"/>
  <c r="FD8" i="15"/>
  <c r="FE8" i="15" s="1"/>
  <c r="FD9" i="15"/>
  <c r="FE9" i="15" s="1"/>
  <c r="FD10" i="15"/>
  <c r="FE10" i="15" s="1"/>
  <c r="FD11" i="15"/>
  <c r="FE11" i="15" s="1"/>
  <c r="FD12" i="15"/>
  <c r="FE12" i="15" s="1"/>
  <c r="FD13" i="15"/>
  <c r="FE13" i="15" s="1"/>
  <c r="FD14" i="15"/>
  <c r="FE14" i="15" s="1"/>
  <c r="FD5" i="15"/>
  <c r="FE5" i="15" s="1"/>
  <c r="BV35" i="15"/>
  <c r="CE35" i="15" s="1"/>
  <c r="BV36" i="15"/>
  <c r="CE36" i="15" s="1"/>
  <c r="BV37" i="15"/>
  <c r="CD37" i="15" s="1"/>
  <c r="BV38" i="15"/>
  <c r="CE38" i="15" s="1"/>
  <c r="BV39" i="15"/>
  <c r="BV40" i="15"/>
  <c r="CE40" i="15" s="1"/>
  <c r="BV41" i="15"/>
  <c r="CE41" i="15" s="1"/>
  <c r="BV42" i="15"/>
  <c r="CE42" i="15" s="1"/>
  <c r="BV43" i="15"/>
  <c r="BV44" i="15"/>
  <c r="CE44" i="15" s="1"/>
  <c r="EQ6" i="15"/>
  <c r="EQ7" i="15"/>
  <c r="EQ8" i="15"/>
  <c r="EQ9" i="15"/>
  <c r="EQ10" i="15"/>
  <c r="EQ11" i="15"/>
  <c r="EQ12" i="15"/>
  <c r="EQ13" i="15"/>
  <c r="EQ14" i="15"/>
  <c r="EQ15" i="15"/>
  <c r="EQ16" i="15"/>
  <c r="EQ17" i="15"/>
  <c r="EQ18" i="15"/>
  <c r="EQ19" i="15"/>
  <c r="EQ20" i="15"/>
  <c r="EQ21" i="15"/>
  <c r="EQ22" i="15"/>
  <c r="EQ23" i="15"/>
  <c r="EQ24" i="15"/>
  <c r="EQ25" i="15"/>
  <c r="EQ26" i="15"/>
  <c r="EQ27" i="15"/>
  <c r="EQ28" i="15"/>
  <c r="EQ29" i="15"/>
  <c r="EQ30" i="15"/>
  <c r="EQ31" i="15"/>
  <c r="EQ32" i="15"/>
  <c r="EQ33" i="15"/>
  <c r="EQ34" i="15"/>
  <c r="EQ35" i="15"/>
  <c r="EQ36" i="15"/>
  <c r="EQ37" i="15"/>
  <c r="EQ38" i="15"/>
  <c r="EQ39" i="15"/>
  <c r="EQ40" i="15"/>
  <c r="EQ41" i="15"/>
  <c r="EQ42" i="15"/>
  <c r="EQ43" i="15"/>
  <c r="EQ44" i="15"/>
  <c r="EQ5" i="15"/>
  <c r="FE39" i="15" l="1"/>
  <c r="FF39" i="15"/>
  <c r="FE19" i="15"/>
  <c r="FF19" i="15"/>
  <c r="FE42" i="15"/>
  <c r="FF42" i="15"/>
  <c r="FE38" i="15"/>
  <c r="FF38" i="15"/>
  <c r="FE34" i="15"/>
  <c r="FF34" i="15"/>
  <c r="FE30" i="15"/>
  <c r="FF30" i="15"/>
  <c r="FE26" i="15"/>
  <c r="FF26" i="15"/>
  <c r="FE22" i="15"/>
  <c r="FF22" i="15"/>
  <c r="FE18" i="15"/>
  <c r="FF18" i="15"/>
  <c r="FE43" i="15"/>
  <c r="FF43" i="15"/>
  <c r="FE31" i="15"/>
  <c r="FF31" i="15"/>
  <c r="FE23" i="15"/>
  <c r="FF23" i="15"/>
  <c r="FE41" i="15"/>
  <c r="FF41" i="15"/>
  <c r="FE37" i="15"/>
  <c r="FF37" i="15"/>
  <c r="FE33" i="15"/>
  <c r="FF33" i="15"/>
  <c r="FE29" i="15"/>
  <c r="FF29" i="15"/>
  <c r="FE21" i="15"/>
  <c r="FF21" i="15"/>
  <c r="FE17" i="15"/>
  <c r="FF17" i="15"/>
  <c r="FE27" i="15"/>
  <c r="FF27" i="15"/>
  <c r="FE44" i="15"/>
  <c r="FF44" i="15"/>
  <c r="FE40" i="15"/>
  <c r="FF40" i="15"/>
  <c r="FE36" i="15"/>
  <c r="FF36" i="15"/>
  <c r="FE32" i="15"/>
  <c r="FF32" i="15"/>
  <c r="FE28" i="15"/>
  <c r="FF28" i="15"/>
  <c r="FE24" i="15"/>
  <c r="FF24" i="15"/>
  <c r="FE20" i="15"/>
  <c r="FF20" i="15"/>
  <c r="FE16" i="15"/>
  <c r="FF16" i="15"/>
  <c r="CD40" i="15"/>
  <c r="CE43" i="15"/>
  <c r="CD43" i="15"/>
  <c r="CD35" i="15"/>
  <c r="CE39" i="15"/>
  <c r="CD39" i="15"/>
  <c r="CD36" i="15"/>
  <c r="CD42" i="15"/>
  <c r="CD38" i="15"/>
  <c r="CD44" i="15"/>
  <c r="CD41" i="15"/>
  <c r="CE37" i="15"/>
  <c r="BJ15" i="15"/>
  <c r="FG16" i="15" l="1"/>
  <c r="FG36" i="15"/>
  <c r="FG26" i="15"/>
  <c r="I25" i="14"/>
  <c r="J25" i="14"/>
  <c r="I26" i="14"/>
  <c r="J26" i="14"/>
  <c r="I27" i="14"/>
  <c r="J27" i="14"/>
  <c r="I28" i="14"/>
  <c r="J28" i="14"/>
  <c r="I29" i="14"/>
  <c r="J29" i="14"/>
  <c r="I30" i="14"/>
  <c r="J30" i="14"/>
  <c r="I31" i="14"/>
  <c r="J31" i="14"/>
  <c r="I32" i="14"/>
  <c r="J32" i="14"/>
  <c r="I33" i="14"/>
  <c r="J33" i="14"/>
  <c r="I34" i="14"/>
  <c r="J34" i="14"/>
  <c r="BB36" i="15" l="1"/>
  <c r="BB37" i="15"/>
  <c r="BB38" i="15"/>
  <c r="BB39" i="15"/>
  <c r="BB40" i="15"/>
  <c r="BB41" i="15"/>
  <c r="BB42" i="15"/>
  <c r="BB43" i="15"/>
  <c r="BB44" i="15"/>
  <c r="BB35" i="15"/>
  <c r="BB25" i="15"/>
  <c r="BB26" i="15"/>
  <c r="BB27" i="15"/>
  <c r="BB28" i="15"/>
  <c r="BB29" i="15"/>
  <c r="BB30" i="15"/>
  <c r="BB31" i="15"/>
  <c r="BB32" i="15"/>
  <c r="BB33" i="15"/>
  <c r="BB34" i="15"/>
  <c r="DL44" i="15"/>
  <c r="DK44" i="15"/>
  <c r="DJ44" i="15"/>
  <c r="CR44" i="15"/>
  <c r="CQ44" i="15"/>
  <c r="CP44" i="15"/>
  <c r="BX44" i="15"/>
  <c r="BW44" i="15"/>
  <c r="BD44" i="15"/>
  <c r="BC44" i="15"/>
  <c r="AJ44" i="15"/>
  <c r="AI44" i="15"/>
  <c r="AH44" i="15"/>
  <c r="P44" i="15"/>
  <c r="O44" i="15"/>
  <c r="N44" i="15"/>
  <c r="FB44" i="15"/>
  <c r="FC44" i="15" s="1"/>
  <c r="D44" i="15"/>
  <c r="E44" i="15" s="1"/>
  <c r="F44" i="15" s="1"/>
  <c r="DL43" i="15"/>
  <c r="DK43" i="15"/>
  <c r="DJ43" i="15"/>
  <c r="CR43" i="15"/>
  <c r="CQ43" i="15"/>
  <c r="CP43" i="15"/>
  <c r="BX43" i="15"/>
  <c r="BW43" i="15"/>
  <c r="BD43" i="15"/>
  <c r="BC43" i="15"/>
  <c r="AJ43" i="15"/>
  <c r="AI43" i="15"/>
  <c r="AH43" i="15"/>
  <c r="P43" i="15"/>
  <c r="O43" i="15"/>
  <c r="N43" i="15"/>
  <c r="FB43" i="15"/>
  <c r="FC43" i="15" s="1"/>
  <c r="D43" i="15"/>
  <c r="E43" i="15" s="1"/>
  <c r="F43" i="15" s="1"/>
  <c r="DL42" i="15"/>
  <c r="DK42" i="15"/>
  <c r="DJ42" i="15"/>
  <c r="CR42" i="15"/>
  <c r="CQ42" i="15"/>
  <c r="CP42" i="15"/>
  <c r="BX42" i="15"/>
  <c r="BW42" i="15"/>
  <c r="BD42" i="15"/>
  <c r="BC42" i="15"/>
  <c r="AJ42" i="15"/>
  <c r="AI42" i="15"/>
  <c r="AH42" i="15"/>
  <c r="P42" i="15"/>
  <c r="O42" i="15"/>
  <c r="N42" i="15"/>
  <c r="FB42" i="15"/>
  <c r="FC42" i="15" s="1"/>
  <c r="D42" i="15"/>
  <c r="E42" i="15" s="1"/>
  <c r="F42" i="15" s="1"/>
  <c r="DL41" i="15"/>
  <c r="DK41" i="15"/>
  <c r="DJ41" i="15"/>
  <c r="CR41" i="15"/>
  <c r="CQ41" i="15"/>
  <c r="CP41" i="15"/>
  <c r="BX41" i="15"/>
  <c r="BW41" i="15"/>
  <c r="BD41" i="15"/>
  <c r="BC41" i="15"/>
  <c r="AJ41" i="15"/>
  <c r="AI41" i="15"/>
  <c r="AH41" i="15"/>
  <c r="P41" i="15"/>
  <c r="O41" i="15"/>
  <c r="N41" i="15"/>
  <c r="FB41" i="15"/>
  <c r="FC41" i="15" s="1"/>
  <c r="D41" i="15"/>
  <c r="E41" i="15" s="1"/>
  <c r="F41" i="15" s="1"/>
  <c r="DL40" i="15"/>
  <c r="DK40" i="15"/>
  <c r="DJ40" i="15"/>
  <c r="CR40" i="15"/>
  <c r="CQ40" i="15"/>
  <c r="CP40" i="15"/>
  <c r="BX40" i="15"/>
  <c r="BW40" i="15"/>
  <c r="BD40" i="15"/>
  <c r="BC40" i="15"/>
  <c r="AJ40" i="15"/>
  <c r="AI40" i="15"/>
  <c r="AH40" i="15"/>
  <c r="P40" i="15"/>
  <c r="O40" i="15"/>
  <c r="N40" i="15"/>
  <c r="FB40" i="15"/>
  <c r="FC40" i="15" s="1"/>
  <c r="D40" i="15"/>
  <c r="E40" i="15" s="1"/>
  <c r="F40" i="15" s="1"/>
  <c r="DL39" i="15"/>
  <c r="DK39" i="15"/>
  <c r="DJ39" i="15"/>
  <c r="CR39" i="15"/>
  <c r="CQ39" i="15"/>
  <c r="CP39" i="15"/>
  <c r="BX39" i="15"/>
  <c r="BW39" i="15"/>
  <c r="BD39" i="15"/>
  <c r="BC39" i="15"/>
  <c r="AJ39" i="15"/>
  <c r="AI39" i="15"/>
  <c r="AH39" i="15"/>
  <c r="P39" i="15"/>
  <c r="O39" i="15"/>
  <c r="N39" i="15"/>
  <c r="FB39" i="15"/>
  <c r="FC39" i="15" s="1"/>
  <c r="D39" i="15"/>
  <c r="E39" i="15" s="1"/>
  <c r="F39" i="15" s="1"/>
  <c r="DL38" i="15"/>
  <c r="DK38" i="15"/>
  <c r="DJ38" i="15"/>
  <c r="CR38" i="15"/>
  <c r="CQ38" i="15"/>
  <c r="CP38" i="15"/>
  <c r="BX38" i="15"/>
  <c r="BW38" i="15"/>
  <c r="BD38" i="15"/>
  <c r="BC38" i="15"/>
  <c r="AJ38" i="15"/>
  <c r="AI38" i="15"/>
  <c r="AH38" i="15"/>
  <c r="P38" i="15"/>
  <c r="O38" i="15"/>
  <c r="N38" i="15"/>
  <c r="FB38" i="15"/>
  <c r="FC38" i="15" s="1"/>
  <c r="D38" i="15"/>
  <c r="E38" i="15" s="1"/>
  <c r="F38" i="15" s="1"/>
  <c r="DL37" i="15"/>
  <c r="DK37" i="15"/>
  <c r="DJ37" i="15"/>
  <c r="CR37" i="15"/>
  <c r="CQ37" i="15"/>
  <c r="CP37" i="15"/>
  <c r="BX37" i="15"/>
  <c r="BW37" i="15"/>
  <c r="BD37" i="15"/>
  <c r="BC37" i="15"/>
  <c r="AJ37" i="15"/>
  <c r="AI37" i="15"/>
  <c r="AH37" i="15"/>
  <c r="P37" i="15"/>
  <c r="O37" i="15"/>
  <c r="N37" i="15"/>
  <c r="FB37" i="15"/>
  <c r="FC37" i="15" s="1"/>
  <c r="D37" i="15"/>
  <c r="E37" i="15" s="1"/>
  <c r="F37" i="15" s="1"/>
  <c r="DL36" i="15"/>
  <c r="DK36" i="15"/>
  <c r="DJ36" i="15"/>
  <c r="CR36" i="15"/>
  <c r="CQ36" i="15"/>
  <c r="CP36" i="15"/>
  <c r="BX36" i="15"/>
  <c r="BW36" i="15"/>
  <c r="BD36" i="15"/>
  <c r="BC36" i="15"/>
  <c r="AJ36" i="15"/>
  <c r="AI36" i="15"/>
  <c r="AH36" i="15"/>
  <c r="P36" i="15"/>
  <c r="O36" i="15"/>
  <c r="N36" i="15"/>
  <c r="FB36" i="15"/>
  <c r="FC36" i="15" s="1"/>
  <c r="D36" i="15"/>
  <c r="E36" i="15" s="1"/>
  <c r="F36" i="15" s="1"/>
  <c r="DL35" i="15"/>
  <c r="DK35" i="15"/>
  <c r="DJ35" i="15"/>
  <c r="CR35" i="15"/>
  <c r="CQ35" i="15"/>
  <c r="CP35" i="15"/>
  <c r="BX35" i="15"/>
  <c r="BW35" i="15"/>
  <c r="BD35" i="15"/>
  <c r="BC35" i="15"/>
  <c r="AJ35" i="15"/>
  <c r="AI35" i="15"/>
  <c r="AH35" i="15"/>
  <c r="P35" i="15"/>
  <c r="O35" i="15"/>
  <c r="N35" i="15"/>
  <c r="FB35" i="15"/>
  <c r="FC35" i="15" s="1"/>
  <c r="D35" i="15"/>
  <c r="E35" i="15" s="1"/>
  <c r="F35" i="15" s="1"/>
  <c r="DL34" i="15"/>
  <c r="DK34" i="15"/>
  <c r="DJ34" i="15"/>
  <c r="CR34" i="15"/>
  <c r="CQ34" i="15"/>
  <c r="CP34" i="15"/>
  <c r="BX34" i="15"/>
  <c r="BW34" i="15"/>
  <c r="BV34" i="15"/>
  <c r="BD34" i="15"/>
  <c r="BC34" i="15"/>
  <c r="AJ34" i="15"/>
  <c r="AI34" i="15"/>
  <c r="AH34" i="15"/>
  <c r="P34" i="15"/>
  <c r="O34" i="15"/>
  <c r="N34" i="15"/>
  <c r="FB34" i="15"/>
  <c r="FC34" i="15" s="1"/>
  <c r="D34" i="15"/>
  <c r="E34" i="15" s="1"/>
  <c r="F34" i="15" s="1"/>
  <c r="DL33" i="15"/>
  <c r="DK33" i="15"/>
  <c r="DJ33" i="15"/>
  <c r="CR33" i="15"/>
  <c r="CQ33" i="15"/>
  <c r="CP33" i="15"/>
  <c r="BX33" i="15"/>
  <c r="BW33" i="15"/>
  <c r="BV33" i="15"/>
  <c r="BD33" i="15"/>
  <c r="BC33" i="15"/>
  <c r="AJ33" i="15"/>
  <c r="AI33" i="15"/>
  <c r="AH33" i="15"/>
  <c r="P33" i="15"/>
  <c r="O33" i="15"/>
  <c r="N33" i="15"/>
  <c r="FB33" i="15"/>
  <c r="FC33" i="15" s="1"/>
  <c r="D33" i="15"/>
  <c r="E33" i="15" s="1"/>
  <c r="F33" i="15" s="1"/>
  <c r="DL32" i="15"/>
  <c r="DK32" i="15"/>
  <c r="DJ32" i="15"/>
  <c r="CR32" i="15"/>
  <c r="CQ32" i="15"/>
  <c r="CP32" i="15"/>
  <c r="BX32" i="15"/>
  <c r="BW32" i="15"/>
  <c r="BV32" i="15"/>
  <c r="BD32" i="15"/>
  <c r="BC32" i="15"/>
  <c r="AJ32" i="15"/>
  <c r="AI32" i="15"/>
  <c r="AH32" i="15"/>
  <c r="P32" i="15"/>
  <c r="O32" i="15"/>
  <c r="N32" i="15"/>
  <c r="FB32" i="15"/>
  <c r="FC32" i="15" s="1"/>
  <c r="D32" i="15"/>
  <c r="E32" i="15" s="1"/>
  <c r="F32" i="15" s="1"/>
  <c r="DL31" i="15"/>
  <c r="DK31" i="15"/>
  <c r="DJ31" i="15"/>
  <c r="CR31" i="15"/>
  <c r="CQ31" i="15"/>
  <c r="CP31" i="15"/>
  <c r="BX31" i="15"/>
  <c r="BW31" i="15"/>
  <c r="BV31" i="15"/>
  <c r="BD31" i="15"/>
  <c r="BC31" i="15"/>
  <c r="AJ31" i="15"/>
  <c r="AI31" i="15"/>
  <c r="AH31" i="15"/>
  <c r="P31" i="15"/>
  <c r="O31" i="15"/>
  <c r="N31" i="15"/>
  <c r="FB31" i="15"/>
  <c r="FC31" i="15" s="1"/>
  <c r="D31" i="15"/>
  <c r="E31" i="15" s="1"/>
  <c r="F31" i="15" s="1"/>
  <c r="DL30" i="15"/>
  <c r="DK30" i="15"/>
  <c r="DJ30" i="15"/>
  <c r="CR30" i="15"/>
  <c r="CQ30" i="15"/>
  <c r="CP30" i="15"/>
  <c r="BX30" i="15"/>
  <c r="BW30" i="15"/>
  <c r="BV30" i="15"/>
  <c r="BD30" i="15"/>
  <c r="BC30" i="15"/>
  <c r="AJ30" i="15"/>
  <c r="AI30" i="15"/>
  <c r="AH30" i="15"/>
  <c r="P30" i="15"/>
  <c r="O30" i="15"/>
  <c r="N30" i="15"/>
  <c r="FB30" i="15"/>
  <c r="FC30" i="15" s="1"/>
  <c r="D30" i="15"/>
  <c r="E30" i="15" s="1"/>
  <c r="F30" i="15" s="1"/>
  <c r="DL29" i="15"/>
  <c r="DK29" i="15"/>
  <c r="DJ29" i="15"/>
  <c r="CR29" i="15"/>
  <c r="CQ29" i="15"/>
  <c r="CP29" i="15"/>
  <c r="BX29" i="15"/>
  <c r="BW29" i="15"/>
  <c r="BV29" i="15"/>
  <c r="BD29" i="15"/>
  <c r="BC29" i="15"/>
  <c r="AJ29" i="15"/>
  <c r="AI29" i="15"/>
  <c r="AH29" i="15"/>
  <c r="P29" i="15"/>
  <c r="O29" i="15"/>
  <c r="N29" i="15"/>
  <c r="FB29" i="15"/>
  <c r="FC29" i="15" s="1"/>
  <c r="D29" i="15"/>
  <c r="E29" i="15" s="1"/>
  <c r="F29" i="15" s="1"/>
  <c r="DL28" i="15"/>
  <c r="DK28" i="15"/>
  <c r="DJ28" i="15"/>
  <c r="CR28" i="15"/>
  <c r="CQ28" i="15"/>
  <c r="CP28" i="15"/>
  <c r="BX28" i="15"/>
  <c r="BW28" i="15"/>
  <c r="BV28" i="15"/>
  <c r="BD28" i="15"/>
  <c r="BC28" i="15"/>
  <c r="AJ28" i="15"/>
  <c r="AI28" i="15"/>
  <c r="AH28" i="15"/>
  <c r="P28" i="15"/>
  <c r="O28" i="15"/>
  <c r="N28" i="15"/>
  <c r="FB28" i="15"/>
  <c r="FC28" i="15" s="1"/>
  <c r="D28" i="15"/>
  <c r="E28" i="15" s="1"/>
  <c r="F28" i="15" s="1"/>
  <c r="DL27" i="15"/>
  <c r="DK27" i="15"/>
  <c r="DJ27" i="15"/>
  <c r="CR27" i="15"/>
  <c r="CQ27" i="15"/>
  <c r="CP27" i="15"/>
  <c r="BX27" i="15"/>
  <c r="BW27" i="15"/>
  <c r="BV27" i="15"/>
  <c r="BD27" i="15"/>
  <c r="BC27" i="15"/>
  <c r="AJ27" i="15"/>
  <c r="AI27" i="15"/>
  <c r="AH27" i="15"/>
  <c r="P27" i="15"/>
  <c r="O27" i="15"/>
  <c r="N27" i="15"/>
  <c r="FB27" i="15"/>
  <c r="FC27" i="15" s="1"/>
  <c r="D27" i="15"/>
  <c r="E27" i="15" s="1"/>
  <c r="F27" i="15" s="1"/>
  <c r="DL26" i="15"/>
  <c r="DK26" i="15"/>
  <c r="DJ26" i="15"/>
  <c r="CR26" i="15"/>
  <c r="CQ26" i="15"/>
  <c r="CP26" i="15"/>
  <c r="BX26" i="15"/>
  <c r="BW26" i="15"/>
  <c r="BV26" i="15"/>
  <c r="BD26" i="15"/>
  <c r="BC26" i="15"/>
  <c r="AJ26" i="15"/>
  <c r="AI26" i="15"/>
  <c r="AH26" i="15"/>
  <c r="P26" i="15"/>
  <c r="O26" i="15"/>
  <c r="N26" i="15"/>
  <c r="FB26" i="15"/>
  <c r="FC26" i="15" s="1"/>
  <c r="D26" i="15"/>
  <c r="E26" i="15" s="1"/>
  <c r="F26" i="15" s="1"/>
  <c r="DL25" i="15"/>
  <c r="DK25" i="15"/>
  <c r="DJ25" i="15"/>
  <c r="CR25" i="15"/>
  <c r="CQ25" i="15"/>
  <c r="CP25" i="15"/>
  <c r="BX25" i="15"/>
  <c r="BW25" i="15"/>
  <c r="BV25" i="15"/>
  <c r="BD25" i="15"/>
  <c r="BC25" i="15"/>
  <c r="AJ25" i="15"/>
  <c r="AI25" i="15"/>
  <c r="AH25" i="15"/>
  <c r="P25" i="15"/>
  <c r="O25" i="15"/>
  <c r="N25" i="15"/>
  <c r="FB25" i="15"/>
  <c r="FC25" i="15" s="1"/>
  <c r="D25" i="15"/>
  <c r="E25" i="15" s="1"/>
  <c r="F25" i="15" s="1"/>
  <c r="DL24" i="15"/>
  <c r="DK24" i="15"/>
  <c r="DJ24" i="15"/>
  <c r="CR24" i="15"/>
  <c r="CQ24" i="15"/>
  <c r="CP24" i="15"/>
  <c r="BX24" i="15"/>
  <c r="BW24" i="15"/>
  <c r="BV24" i="15"/>
  <c r="BD24" i="15"/>
  <c r="BC24" i="15"/>
  <c r="BB24" i="15"/>
  <c r="AJ24" i="15"/>
  <c r="AI24" i="15"/>
  <c r="AH24" i="15"/>
  <c r="P24" i="15"/>
  <c r="O24" i="15"/>
  <c r="N24" i="15"/>
  <c r="FB24" i="15"/>
  <c r="FC24" i="15" s="1"/>
  <c r="D24" i="15"/>
  <c r="E24" i="15" s="1"/>
  <c r="F24" i="15" s="1"/>
  <c r="DL23" i="15"/>
  <c r="DK23" i="15"/>
  <c r="DJ23" i="15"/>
  <c r="CR23" i="15"/>
  <c r="CQ23" i="15"/>
  <c r="CP23" i="15"/>
  <c r="BX23" i="15"/>
  <c r="BW23" i="15"/>
  <c r="BV23" i="15"/>
  <c r="BD23" i="15"/>
  <c r="BC23" i="15"/>
  <c r="BB23" i="15"/>
  <c r="AJ23" i="15"/>
  <c r="AI23" i="15"/>
  <c r="AH23" i="15"/>
  <c r="P23" i="15"/>
  <c r="O23" i="15"/>
  <c r="N23" i="15"/>
  <c r="FB23" i="15"/>
  <c r="FC23" i="15" s="1"/>
  <c r="D23" i="15"/>
  <c r="E23" i="15" s="1"/>
  <c r="F23" i="15" s="1"/>
  <c r="DL22" i="15"/>
  <c r="DK22" i="15"/>
  <c r="DJ22" i="15"/>
  <c r="CR22" i="15"/>
  <c r="CQ22" i="15"/>
  <c r="CP22" i="15"/>
  <c r="BX22" i="15"/>
  <c r="BW22" i="15"/>
  <c r="BV22" i="15"/>
  <c r="BD22" i="15"/>
  <c r="BC22" i="15"/>
  <c r="BB22" i="15"/>
  <c r="AJ22" i="15"/>
  <c r="AI22" i="15"/>
  <c r="AH22" i="15"/>
  <c r="P22" i="15"/>
  <c r="O22" i="15"/>
  <c r="N22" i="15"/>
  <c r="FB22" i="15"/>
  <c r="FC22" i="15" s="1"/>
  <c r="D22" i="15"/>
  <c r="E22" i="15" s="1"/>
  <c r="F22" i="15" s="1"/>
  <c r="DL21" i="15"/>
  <c r="DK21" i="15"/>
  <c r="DJ21" i="15"/>
  <c r="CR21" i="15"/>
  <c r="CQ21" i="15"/>
  <c r="CP21" i="15"/>
  <c r="BX21" i="15"/>
  <c r="BW21" i="15"/>
  <c r="BV21" i="15"/>
  <c r="BD21" i="15"/>
  <c r="BC21" i="15"/>
  <c r="BB21" i="15"/>
  <c r="AJ21" i="15"/>
  <c r="AI21" i="15"/>
  <c r="AH21" i="15"/>
  <c r="P21" i="15"/>
  <c r="O21" i="15"/>
  <c r="N21" i="15"/>
  <c r="FB21" i="15"/>
  <c r="FC21" i="15" s="1"/>
  <c r="D21" i="15"/>
  <c r="E21" i="15" s="1"/>
  <c r="F21" i="15" s="1"/>
  <c r="DL20" i="15"/>
  <c r="DK20" i="15"/>
  <c r="DJ20" i="15"/>
  <c r="CR20" i="15"/>
  <c r="CQ20" i="15"/>
  <c r="CP20" i="15"/>
  <c r="BX20" i="15"/>
  <c r="BW20" i="15"/>
  <c r="BV20" i="15"/>
  <c r="BD20" i="15"/>
  <c r="BC20" i="15"/>
  <c r="BB20" i="15"/>
  <c r="AJ20" i="15"/>
  <c r="AI20" i="15"/>
  <c r="AH20" i="15"/>
  <c r="P20" i="15"/>
  <c r="O20" i="15"/>
  <c r="N20" i="15"/>
  <c r="FB20" i="15"/>
  <c r="FC20" i="15" s="1"/>
  <c r="D20" i="15"/>
  <c r="E20" i="15" s="1"/>
  <c r="F20" i="15" s="1"/>
  <c r="DL19" i="15"/>
  <c r="DK19" i="15"/>
  <c r="DJ19" i="15"/>
  <c r="CR19" i="15"/>
  <c r="CQ19" i="15"/>
  <c r="CP19" i="15"/>
  <c r="BX19" i="15"/>
  <c r="BW19" i="15"/>
  <c r="BV19" i="15"/>
  <c r="BD19" i="15"/>
  <c r="BC19" i="15"/>
  <c r="BB19" i="15"/>
  <c r="AJ19" i="15"/>
  <c r="AI19" i="15"/>
  <c r="AH19" i="15"/>
  <c r="P19" i="15"/>
  <c r="O19" i="15"/>
  <c r="N19" i="15"/>
  <c r="FB19" i="15"/>
  <c r="FC19" i="15" s="1"/>
  <c r="D19" i="15"/>
  <c r="E19" i="15" s="1"/>
  <c r="F19" i="15" s="1"/>
  <c r="DL18" i="15"/>
  <c r="DK18" i="15"/>
  <c r="DJ18" i="15"/>
  <c r="CR18" i="15"/>
  <c r="CQ18" i="15"/>
  <c r="CP18" i="15"/>
  <c r="BX18" i="15"/>
  <c r="BW18" i="15"/>
  <c r="BV18" i="15"/>
  <c r="BD18" i="15"/>
  <c r="BC18" i="15"/>
  <c r="BB18" i="15"/>
  <c r="AJ18" i="15"/>
  <c r="AI18" i="15"/>
  <c r="AH18" i="15"/>
  <c r="P18" i="15"/>
  <c r="O18" i="15"/>
  <c r="N18" i="15"/>
  <c r="FB18" i="15"/>
  <c r="FC18" i="15" s="1"/>
  <c r="D18" i="15"/>
  <c r="E18" i="15" s="1"/>
  <c r="F18" i="15" s="1"/>
  <c r="DL17" i="15"/>
  <c r="DK17" i="15"/>
  <c r="DJ17" i="15"/>
  <c r="CR17" i="15"/>
  <c r="CQ17" i="15"/>
  <c r="CP17" i="15"/>
  <c r="BX17" i="15"/>
  <c r="BW17" i="15"/>
  <c r="BV17" i="15"/>
  <c r="BD17" i="15"/>
  <c r="BC17" i="15"/>
  <c r="BB17" i="15"/>
  <c r="AJ17" i="15"/>
  <c r="AI17" i="15"/>
  <c r="AH17" i="15"/>
  <c r="P17" i="15"/>
  <c r="O17" i="15"/>
  <c r="N17" i="15"/>
  <c r="FB17" i="15"/>
  <c r="FC17" i="15" s="1"/>
  <c r="D17" i="15"/>
  <c r="E17" i="15" s="1"/>
  <c r="F17" i="15" s="1"/>
  <c r="DL16" i="15"/>
  <c r="DK16" i="15"/>
  <c r="DJ16" i="15"/>
  <c r="CR16" i="15"/>
  <c r="CQ16" i="15"/>
  <c r="CP16" i="15"/>
  <c r="BX16" i="15"/>
  <c r="BW16" i="15"/>
  <c r="BV16" i="15"/>
  <c r="BD16" i="15"/>
  <c r="BC16" i="15"/>
  <c r="BB16" i="15"/>
  <c r="AJ16" i="15"/>
  <c r="AI16" i="15"/>
  <c r="AH16" i="15"/>
  <c r="P16" i="15"/>
  <c r="O16" i="15"/>
  <c r="N16" i="15"/>
  <c r="FB16" i="15"/>
  <c r="FC16" i="15" s="1"/>
  <c r="D16" i="15"/>
  <c r="E16" i="15" s="1"/>
  <c r="F16" i="15" s="1"/>
  <c r="DL15" i="15"/>
  <c r="DK15" i="15"/>
  <c r="DJ15" i="15"/>
  <c r="CR15" i="15"/>
  <c r="CQ15" i="15"/>
  <c r="CP15" i="15"/>
  <c r="BX15" i="15"/>
  <c r="BW15" i="15"/>
  <c r="BV15" i="15"/>
  <c r="BD15" i="15"/>
  <c r="BC15" i="15"/>
  <c r="AJ15" i="15"/>
  <c r="AI15" i="15"/>
  <c r="AH15" i="15"/>
  <c r="P15" i="15"/>
  <c r="O15" i="15"/>
  <c r="N15" i="15"/>
  <c r="FB15" i="15"/>
  <c r="FC15" i="15" s="1"/>
  <c r="D15" i="15"/>
  <c r="E15" i="15" s="1"/>
  <c r="F15" i="15" s="1"/>
  <c r="CR14" i="15"/>
  <c r="CQ14" i="15"/>
  <c r="CP14" i="15"/>
  <c r="BX14" i="15"/>
  <c r="BW14" i="15"/>
  <c r="BV14" i="15"/>
  <c r="BD14" i="15"/>
  <c r="BC14" i="15"/>
  <c r="BB14" i="15"/>
  <c r="AJ14" i="15"/>
  <c r="AI14" i="15"/>
  <c r="AH14" i="15"/>
  <c r="P14" i="15"/>
  <c r="O14" i="15"/>
  <c r="N14" i="15"/>
  <c r="FB14" i="15"/>
  <c r="FC14" i="15" s="1"/>
  <c r="D14" i="15"/>
  <c r="E14" i="15" s="1"/>
  <c r="F14" i="15" s="1"/>
  <c r="CR13" i="15"/>
  <c r="CQ13" i="15"/>
  <c r="CP13" i="15"/>
  <c r="BX13" i="15"/>
  <c r="BW13" i="15"/>
  <c r="BV13" i="15"/>
  <c r="BD13" i="15"/>
  <c r="BC13" i="15"/>
  <c r="BB13" i="15"/>
  <c r="AJ13" i="15"/>
  <c r="AI13" i="15"/>
  <c r="AH13" i="15"/>
  <c r="P13" i="15"/>
  <c r="O13" i="15"/>
  <c r="N13" i="15"/>
  <c r="FB13" i="15"/>
  <c r="FC13" i="15" s="1"/>
  <c r="D13" i="15"/>
  <c r="E13" i="15" s="1"/>
  <c r="F13" i="15" s="1"/>
  <c r="CR12" i="15"/>
  <c r="CQ12" i="15"/>
  <c r="CP12" i="15"/>
  <c r="BX12" i="15"/>
  <c r="BW12" i="15"/>
  <c r="BV12" i="15"/>
  <c r="BD12" i="15"/>
  <c r="BC12" i="15"/>
  <c r="BB12" i="15"/>
  <c r="AJ12" i="15"/>
  <c r="AI12" i="15"/>
  <c r="AH12" i="15"/>
  <c r="P12" i="15"/>
  <c r="O12" i="15"/>
  <c r="N12" i="15"/>
  <c r="FB12" i="15"/>
  <c r="FC12" i="15" s="1"/>
  <c r="D12" i="15"/>
  <c r="E12" i="15" s="1"/>
  <c r="F12" i="15" s="1"/>
  <c r="CR11" i="15"/>
  <c r="CQ11" i="15"/>
  <c r="CP11" i="15"/>
  <c r="BX11" i="15"/>
  <c r="BW11" i="15"/>
  <c r="BV11" i="15"/>
  <c r="BD11" i="15"/>
  <c r="BC11" i="15"/>
  <c r="BB11" i="15"/>
  <c r="AJ11" i="15"/>
  <c r="AI11" i="15"/>
  <c r="AH11" i="15"/>
  <c r="P11" i="15"/>
  <c r="O11" i="15"/>
  <c r="N11" i="15"/>
  <c r="FB11" i="15"/>
  <c r="FC11" i="15" s="1"/>
  <c r="D11" i="15"/>
  <c r="E11" i="15" s="1"/>
  <c r="F11" i="15" s="1"/>
  <c r="CR10" i="15"/>
  <c r="CQ10" i="15"/>
  <c r="CP10" i="15"/>
  <c r="BX10" i="15"/>
  <c r="BW10" i="15"/>
  <c r="BV10" i="15"/>
  <c r="BD10" i="15"/>
  <c r="BC10" i="15"/>
  <c r="BB10" i="15"/>
  <c r="AJ10" i="15"/>
  <c r="AI10" i="15"/>
  <c r="AH10" i="15"/>
  <c r="P10" i="15"/>
  <c r="O10" i="15"/>
  <c r="N10" i="15"/>
  <c r="FB10" i="15"/>
  <c r="FC10" i="15" s="1"/>
  <c r="D10" i="15"/>
  <c r="E10" i="15" s="1"/>
  <c r="F10" i="15" s="1"/>
  <c r="CR9" i="15"/>
  <c r="CQ9" i="15"/>
  <c r="CP9" i="15"/>
  <c r="BX9" i="15"/>
  <c r="BW9" i="15"/>
  <c r="BV9" i="15"/>
  <c r="BD9" i="15"/>
  <c r="BC9" i="15"/>
  <c r="BB9" i="15"/>
  <c r="AJ9" i="15"/>
  <c r="AI9" i="15"/>
  <c r="AH9" i="15"/>
  <c r="P9" i="15"/>
  <c r="O9" i="15"/>
  <c r="N9" i="15"/>
  <c r="FB9" i="15"/>
  <c r="FC9" i="15" s="1"/>
  <c r="D9" i="15"/>
  <c r="E9" i="15" s="1"/>
  <c r="F9" i="15" s="1"/>
  <c r="CR8" i="15"/>
  <c r="CQ8" i="15"/>
  <c r="CP8" i="15"/>
  <c r="BX8" i="15"/>
  <c r="BW8" i="15"/>
  <c r="BV8" i="15"/>
  <c r="BD8" i="15"/>
  <c r="BC8" i="15"/>
  <c r="BB8" i="15"/>
  <c r="AJ8" i="15"/>
  <c r="AI8" i="15"/>
  <c r="AH8" i="15"/>
  <c r="P8" i="15"/>
  <c r="O8" i="15"/>
  <c r="N8" i="15"/>
  <c r="FB8" i="15"/>
  <c r="FC8" i="15" s="1"/>
  <c r="D8" i="15"/>
  <c r="E8" i="15" s="1"/>
  <c r="F8" i="15" s="1"/>
  <c r="CR7" i="15"/>
  <c r="CQ7" i="15"/>
  <c r="CP7" i="15"/>
  <c r="BX7" i="15"/>
  <c r="BW7" i="15"/>
  <c r="BV7" i="15"/>
  <c r="BD7" i="15"/>
  <c r="BC7" i="15"/>
  <c r="BB7" i="15"/>
  <c r="AJ7" i="15"/>
  <c r="AI7" i="15"/>
  <c r="AH7" i="15"/>
  <c r="P7" i="15"/>
  <c r="O7" i="15"/>
  <c r="N7" i="15"/>
  <c r="FB7" i="15"/>
  <c r="FC7" i="15" s="1"/>
  <c r="D7" i="15"/>
  <c r="E7" i="15" s="1"/>
  <c r="F7" i="15" s="1"/>
  <c r="CR6" i="15"/>
  <c r="CQ6" i="15"/>
  <c r="CP6" i="15"/>
  <c r="BX6" i="15"/>
  <c r="BW6" i="15"/>
  <c r="BV6" i="15"/>
  <c r="BD6" i="15"/>
  <c r="BC6" i="15"/>
  <c r="BB6" i="15"/>
  <c r="AJ6" i="15"/>
  <c r="AI6" i="15"/>
  <c r="AH6" i="15"/>
  <c r="P6" i="15"/>
  <c r="O6" i="15"/>
  <c r="N6" i="15"/>
  <c r="FB6" i="15"/>
  <c r="FC6" i="15" s="1"/>
  <c r="D6" i="15"/>
  <c r="E6" i="15" s="1"/>
  <c r="F6" i="15" s="1"/>
  <c r="CR5" i="15"/>
  <c r="CQ5" i="15"/>
  <c r="CP5" i="15"/>
  <c r="BX5" i="15"/>
  <c r="BW5" i="15"/>
  <c r="BV5" i="15"/>
  <c r="BD5" i="15"/>
  <c r="BC5" i="15"/>
  <c r="BB5" i="15"/>
  <c r="AJ5" i="15"/>
  <c r="AI5" i="15"/>
  <c r="AH5" i="15"/>
  <c r="P5" i="15"/>
  <c r="O5" i="15"/>
  <c r="N5" i="15"/>
  <c r="FB5" i="15"/>
  <c r="FC5" i="15" s="1"/>
  <c r="D5" i="15"/>
  <c r="E5" i="15" s="1"/>
  <c r="F5" i="15" s="1"/>
  <c r="J64" i="14"/>
  <c r="I64" i="14"/>
  <c r="J63" i="14"/>
  <c r="I63" i="14"/>
  <c r="J62" i="14"/>
  <c r="I62" i="14"/>
  <c r="J61" i="14"/>
  <c r="I61" i="14"/>
  <c r="J60" i="14"/>
  <c r="I60" i="14"/>
  <c r="J59" i="14"/>
  <c r="I59" i="14"/>
  <c r="J58" i="14"/>
  <c r="I58" i="14"/>
  <c r="J57" i="14"/>
  <c r="I57" i="14"/>
  <c r="J56" i="14"/>
  <c r="I56" i="14"/>
  <c r="J55" i="14"/>
  <c r="I55" i="14"/>
  <c r="J54" i="14"/>
  <c r="I54" i="14"/>
  <c r="J53" i="14"/>
  <c r="I53" i="14"/>
  <c r="J52" i="14"/>
  <c r="I52" i="14"/>
  <c r="J51" i="14"/>
  <c r="I51" i="14"/>
  <c r="J50" i="14"/>
  <c r="I50" i="14"/>
  <c r="J49" i="14"/>
  <c r="I49" i="14"/>
  <c r="J48" i="14"/>
  <c r="I48" i="14"/>
  <c r="J47" i="14"/>
  <c r="I47" i="14"/>
  <c r="J46" i="14"/>
  <c r="I46" i="14"/>
  <c r="J45" i="14"/>
  <c r="I45" i="14"/>
  <c r="J40" i="14"/>
  <c r="I40" i="14"/>
  <c r="J39" i="14"/>
  <c r="I39" i="14"/>
  <c r="J38" i="14"/>
  <c r="I38" i="14"/>
  <c r="J37" i="14"/>
  <c r="I37" i="14"/>
  <c r="J36" i="14"/>
  <c r="I36" i="14"/>
  <c r="J35" i="14"/>
  <c r="I35" i="14"/>
  <c r="J24" i="14"/>
  <c r="I24" i="14"/>
  <c r="J23" i="14"/>
  <c r="I23" i="14"/>
  <c r="J22" i="14"/>
  <c r="I22" i="14"/>
  <c r="J21" i="14"/>
  <c r="I21" i="14"/>
  <c r="J20" i="14"/>
  <c r="I20" i="14"/>
  <c r="J14" i="14"/>
  <c r="I14" i="14"/>
  <c r="J13" i="14"/>
  <c r="I13" i="14"/>
  <c r="J12" i="14"/>
  <c r="I12" i="14"/>
  <c r="J11" i="14"/>
  <c r="I11" i="14"/>
  <c r="J10" i="14"/>
  <c r="I10" i="14"/>
  <c r="J9" i="14"/>
  <c r="I9" i="14"/>
  <c r="J8" i="14"/>
  <c r="I8" i="14"/>
  <c r="J7" i="14"/>
  <c r="I7" i="14"/>
  <c r="J6" i="14"/>
  <c r="I6" i="14"/>
  <c r="J5" i="14"/>
  <c r="I5" i="14"/>
  <c r="DP15" i="15" l="1"/>
  <c r="DR15" i="15"/>
  <c r="DS15" i="15"/>
  <c r="DU15" i="15" s="1"/>
  <c r="DS16" i="15"/>
  <c r="DU16" i="15" s="1"/>
  <c r="DR16" i="15"/>
  <c r="DP16" i="15"/>
  <c r="DR17" i="15"/>
  <c r="DT17" i="15" s="1"/>
  <c r="DS17" i="15"/>
  <c r="DU17" i="15" s="1"/>
  <c r="DP17" i="15"/>
  <c r="DR18" i="15"/>
  <c r="DS18" i="15"/>
  <c r="DP18" i="15"/>
  <c r="DS19" i="15"/>
  <c r="DR19" i="15"/>
  <c r="DP19" i="15"/>
  <c r="DS20" i="15"/>
  <c r="DU20" i="15" s="1"/>
  <c r="DR20" i="15"/>
  <c r="DP20" i="15"/>
  <c r="DR21" i="15"/>
  <c r="DT21" i="15" s="1"/>
  <c r="DS21" i="15"/>
  <c r="DU21" i="15" s="1"/>
  <c r="DP21" i="15"/>
  <c r="DR22" i="15"/>
  <c r="DT22" i="15" s="1"/>
  <c r="DS22" i="15"/>
  <c r="DP22" i="15"/>
  <c r="DS23" i="15"/>
  <c r="DP23" i="15"/>
  <c r="DR23" i="15"/>
  <c r="DT23" i="15" s="1"/>
  <c r="DR24" i="15"/>
  <c r="DT24" i="15" s="1"/>
  <c r="DS24" i="15"/>
  <c r="DP24" i="15"/>
  <c r="DV25" i="15"/>
  <c r="DX25" i="15" s="1"/>
  <c r="DW25" i="15"/>
  <c r="DY25" i="15" s="1"/>
  <c r="DQ25" i="15"/>
  <c r="DS28" i="15"/>
  <c r="DR28" i="15"/>
  <c r="DT28" i="15" s="1"/>
  <c r="DP28" i="15"/>
  <c r="DV29" i="15"/>
  <c r="DW29" i="15"/>
  <c r="DQ29" i="15"/>
  <c r="DS32" i="15"/>
  <c r="DU32" i="15" s="1"/>
  <c r="DR32" i="15"/>
  <c r="DP32" i="15"/>
  <c r="DV33" i="15"/>
  <c r="DX33" i="15" s="1"/>
  <c r="DW33" i="15"/>
  <c r="DY33" i="15" s="1"/>
  <c r="DQ33" i="15"/>
  <c r="DS35" i="15"/>
  <c r="DR35" i="15"/>
  <c r="DP35" i="15"/>
  <c r="DR37" i="15"/>
  <c r="DS37" i="15"/>
  <c r="DP37" i="15"/>
  <c r="DS39" i="15"/>
  <c r="DU39" i="15" s="1"/>
  <c r="DR39" i="15"/>
  <c r="DP39" i="15"/>
  <c r="DR41" i="15"/>
  <c r="DT41" i="15" s="1"/>
  <c r="DS41" i="15"/>
  <c r="DU41" i="15" s="1"/>
  <c r="DP41" i="15"/>
  <c r="DS43" i="15"/>
  <c r="DP43" i="15"/>
  <c r="DR43" i="15"/>
  <c r="DT43" i="15" s="1"/>
  <c r="DQ15" i="15"/>
  <c r="DV15" i="15"/>
  <c r="DX15" i="15" s="1"/>
  <c r="DW15" i="15"/>
  <c r="DY15" i="15" s="1"/>
  <c r="DW16" i="15"/>
  <c r="DV16" i="15"/>
  <c r="DX16" i="15" s="1"/>
  <c r="DV17" i="15"/>
  <c r="DW17" i="15"/>
  <c r="DY17" i="15" s="1"/>
  <c r="DV18" i="15"/>
  <c r="DW18" i="15"/>
  <c r="DY18" i="15" s="1"/>
  <c r="DW19" i="15"/>
  <c r="DV19" i="15"/>
  <c r="DX19" i="15" s="1"/>
  <c r="DW20" i="15"/>
  <c r="DV20" i="15"/>
  <c r="DV21" i="15"/>
  <c r="DX21" i="15" s="1"/>
  <c r="DW21" i="15"/>
  <c r="DY21" i="15" s="1"/>
  <c r="DW22" i="15"/>
  <c r="DV22" i="15"/>
  <c r="DW23" i="15"/>
  <c r="DV23" i="15"/>
  <c r="DX23" i="15" s="1"/>
  <c r="DV24" i="15"/>
  <c r="DW24" i="15"/>
  <c r="DS27" i="15"/>
  <c r="DR27" i="15"/>
  <c r="DT27" i="15" s="1"/>
  <c r="DP27" i="15"/>
  <c r="DW28" i="15"/>
  <c r="DV28" i="15"/>
  <c r="DX28" i="15" s="1"/>
  <c r="DQ28" i="15"/>
  <c r="DS31" i="15"/>
  <c r="DR31" i="15"/>
  <c r="DP31" i="15"/>
  <c r="DV32" i="15"/>
  <c r="DX32" i="15" s="1"/>
  <c r="DW32" i="15"/>
  <c r="DQ32" i="15"/>
  <c r="DW35" i="15"/>
  <c r="DY35" i="15" s="1"/>
  <c r="DV35" i="15"/>
  <c r="DX35" i="15" s="1"/>
  <c r="DQ35" i="15"/>
  <c r="DV37" i="15"/>
  <c r="DW37" i="15"/>
  <c r="DQ37" i="15"/>
  <c r="DW39" i="15"/>
  <c r="DV39" i="15"/>
  <c r="DQ39" i="15"/>
  <c r="DV41" i="15"/>
  <c r="DX41" i="15" s="1"/>
  <c r="DW41" i="15"/>
  <c r="DQ41" i="15"/>
  <c r="DW43" i="15"/>
  <c r="DY43" i="15" s="1"/>
  <c r="DV43" i="15"/>
  <c r="DX43" i="15" s="1"/>
  <c r="DQ43" i="15"/>
  <c r="DR26" i="15"/>
  <c r="DS26" i="15"/>
  <c r="DP26" i="15"/>
  <c r="DW27" i="15"/>
  <c r="DV27" i="15"/>
  <c r="DX27" i="15" s="1"/>
  <c r="DQ27" i="15"/>
  <c r="DR30" i="15"/>
  <c r="DT30" i="15" s="1"/>
  <c r="DS30" i="15"/>
  <c r="DP30" i="15"/>
  <c r="DW31" i="15"/>
  <c r="DY31" i="15" s="1"/>
  <c r="DV31" i="15"/>
  <c r="DX31" i="15" s="1"/>
  <c r="DQ31" i="15"/>
  <c r="DR34" i="15"/>
  <c r="DS34" i="15"/>
  <c r="DP34" i="15"/>
  <c r="DS36" i="15"/>
  <c r="DR36" i="15"/>
  <c r="DP36" i="15"/>
  <c r="DR38" i="15"/>
  <c r="DT38" i="15" s="1"/>
  <c r="DS38" i="15"/>
  <c r="DP38" i="15"/>
  <c r="DS40" i="15"/>
  <c r="DU40" i="15" s="1"/>
  <c r="DR40" i="15"/>
  <c r="DT40" i="15" s="1"/>
  <c r="DP40" i="15"/>
  <c r="DR42" i="15"/>
  <c r="DS42" i="15"/>
  <c r="DU42" i="15" s="1"/>
  <c r="DP42" i="15"/>
  <c r="DS44" i="15"/>
  <c r="DU44" i="15" s="1"/>
  <c r="DR44" i="15"/>
  <c r="DT44" i="15" s="1"/>
  <c r="DP44" i="15"/>
  <c r="DR25" i="15"/>
  <c r="DT25" i="15" s="1"/>
  <c r="DS25" i="15"/>
  <c r="DP25" i="15"/>
  <c r="DV26" i="15"/>
  <c r="DW26" i="15"/>
  <c r="DY26" i="15" s="1"/>
  <c r="DQ26" i="15"/>
  <c r="DR29" i="15"/>
  <c r="DS29" i="15"/>
  <c r="DU29" i="15" s="1"/>
  <c r="DP29" i="15"/>
  <c r="DV30" i="15"/>
  <c r="DW30" i="15"/>
  <c r="DY30" i="15" s="1"/>
  <c r="DQ30" i="15"/>
  <c r="DP33" i="15"/>
  <c r="DS33" i="15"/>
  <c r="DR33" i="15"/>
  <c r="DW34" i="15"/>
  <c r="DV34" i="15"/>
  <c r="DX34" i="15" s="1"/>
  <c r="DQ34" i="15"/>
  <c r="DW36" i="15"/>
  <c r="DY36" i="15" s="1"/>
  <c r="DV36" i="15"/>
  <c r="DX36" i="15" s="1"/>
  <c r="DQ36" i="15"/>
  <c r="DV38" i="15"/>
  <c r="DW38" i="15"/>
  <c r="DQ38" i="15"/>
  <c r="DW40" i="15"/>
  <c r="DY40" i="15" s="1"/>
  <c r="DV40" i="15"/>
  <c r="DQ40" i="15"/>
  <c r="DW42" i="15"/>
  <c r="DY42" i="15" s="1"/>
  <c r="DV42" i="15"/>
  <c r="DX42" i="15" s="1"/>
  <c r="DQ42" i="15"/>
  <c r="DV44" i="15"/>
  <c r="DX44" i="15" s="1"/>
  <c r="DW44" i="15"/>
  <c r="DY44" i="15" s="1"/>
  <c r="DQ44" i="15"/>
  <c r="CW28" i="15"/>
  <c r="CV29" i="15"/>
  <c r="CV33" i="15"/>
  <c r="CW25" i="15"/>
  <c r="CV26" i="15"/>
  <c r="CW29" i="15"/>
  <c r="CV30" i="15"/>
  <c r="CW33" i="15"/>
  <c r="CV34" i="15"/>
  <c r="DC25" i="15"/>
  <c r="DE25" i="15" s="1"/>
  <c r="DB25" i="15"/>
  <c r="DD25" i="15" s="1"/>
  <c r="CX28" i="15"/>
  <c r="CZ28" i="15" s="1"/>
  <c r="CY28" i="15"/>
  <c r="DC29" i="15"/>
  <c r="DE29" i="15" s="1"/>
  <c r="DB29" i="15"/>
  <c r="DD29" i="15" s="1"/>
  <c r="CX32" i="15"/>
  <c r="CZ32" i="15" s="1"/>
  <c r="CY32" i="15"/>
  <c r="DB33" i="15"/>
  <c r="DD33" i="15" s="1"/>
  <c r="DC33" i="15"/>
  <c r="DE33" i="15" s="1"/>
  <c r="CW32" i="15"/>
  <c r="CX25" i="15"/>
  <c r="CY25" i="15"/>
  <c r="DB26" i="15"/>
  <c r="DD26" i="15" s="1"/>
  <c r="DC26" i="15"/>
  <c r="DE26" i="15" s="1"/>
  <c r="CY33" i="15"/>
  <c r="DA33" i="15" s="1"/>
  <c r="CX33" i="15"/>
  <c r="CZ33" i="15" s="1"/>
  <c r="DB34" i="15"/>
  <c r="DD34" i="15" s="1"/>
  <c r="DC34" i="15"/>
  <c r="DE34" i="15" s="1"/>
  <c r="CW26" i="15"/>
  <c r="CV27" i="15"/>
  <c r="CW30" i="15"/>
  <c r="CV31" i="15"/>
  <c r="CW34" i="15"/>
  <c r="CX27" i="15"/>
  <c r="CZ27" i="15" s="1"/>
  <c r="CY27" i="15"/>
  <c r="DA27" i="15" s="1"/>
  <c r="DB28" i="15"/>
  <c r="DD28" i="15" s="1"/>
  <c r="DC28" i="15"/>
  <c r="DE28" i="15" s="1"/>
  <c r="CY31" i="15"/>
  <c r="DA31" i="15" s="1"/>
  <c r="CX31" i="15"/>
  <c r="CZ31" i="15" s="1"/>
  <c r="DB32" i="15"/>
  <c r="DD32" i="15" s="1"/>
  <c r="DC32" i="15"/>
  <c r="DE32" i="15" s="1"/>
  <c r="CV25" i="15"/>
  <c r="CZ25" i="15"/>
  <c r="DA25" i="15"/>
  <c r="CX29" i="15"/>
  <c r="CZ29" i="15" s="1"/>
  <c r="CY29" i="15"/>
  <c r="DA29" i="15" s="1"/>
  <c r="DB30" i="15"/>
  <c r="DD30" i="15" s="1"/>
  <c r="DC30" i="15"/>
  <c r="DE30" i="15" s="1"/>
  <c r="CW27" i="15"/>
  <c r="DA28" i="15"/>
  <c r="CV28" i="15"/>
  <c r="CW31" i="15"/>
  <c r="DA32" i="15"/>
  <c r="CV32" i="15"/>
  <c r="CX26" i="15"/>
  <c r="CZ26" i="15" s="1"/>
  <c r="CY26" i="15"/>
  <c r="DA26" i="15" s="1"/>
  <c r="DC27" i="15"/>
  <c r="DE27" i="15" s="1"/>
  <c r="DB27" i="15"/>
  <c r="DD27" i="15" s="1"/>
  <c r="CX30" i="15"/>
  <c r="CZ30" i="15" s="1"/>
  <c r="CY30" i="15"/>
  <c r="DA30" i="15" s="1"/>
  <c r="DC31" i="15"/>
  <c r="DE31" i="15" s="1"/>
  <c r="DB31" i="15"/>
  <c r="DD31" i="15" s="1"/>
  <c r="CX34" i="15"/>
  <c r="CZ34" i="15" s="1"/>
  <c r="CY34" i="15"/>
  <c r="DA34" i="15" s="1"/>
  <c r="DT15" i="15"/>
  <c r="DT18" i="15"/>
  <c r="DU18" i="15"/>
  <c r="DU22" i="15"/>
  <c r="DU23" i="15"/>
  <c r="DU27" i="15"/>
  <c r="DY32" i="15"/>
  <c r="DT34" i="15"/>
  <c r="DU34" i="15"/>
  <c r="DT42" i="15"/>
  <c r="DQ16" i="15"/>
  <c r="DQ17" i="15"/>
  <c r="DY16" i="15"/>
  <c r="DQ18" i="15"/>
  <c r="DX17" i="15"/>
  <c r="DQ19" i="15"/>
  <c r="DX18" i="15"/>
  <c r="DQ20" i="15"/>
  <c r="DY19" i="15"/>
  <c r="DQ21" i="15"/>
  <c r="DY20" i="15"/>
  <c r="DX20" i="15"/>
  <c r="DQ22" i="15"/>
  <c r="DQ23" i="15"/>
  <c r="DX22" i="15"/>
  <c r="DY22" i="15"/>
  <c r="DQ24" i="15"/>
  <c r="DY23" i="15"/>
  <c r="DU26" i="15"/>
  <c r="DT26" i="15"/>
  <c r="DY27" i="15"/>
  <c r="DU30" i="15"/>
  <c r="DY34" i="15"/>
  <c r="DX38" i="15"/>
  <c r="DY38" i="15"/>
  <c r="DX40" i="15"/>
  <c r="DU25" i="15"/>
  <c r="DX26" i="15"/>
  <c r="DT29" i="15"/>
  <c r="DX30" i="15"/>
  <c r="DT33" i="15"/>
  <c r="DU33" i="15"/>
  <c r="DT35" i="15"/>
  <c r="DU35" i="15"/>
  <c r="DU37" i="15"/>
  <c r="DT37" i="15"/>
  <c r="DT39" i="15"/>
  <c r="DU43" i="15"/>
  <c r="DT16" i="15"/>
  <c r="DT19" i="15"/>
  <c r="DU19" i="15"/>
  <c r="DT20" i="15"/>
  <c r="DX24" i="15"/>
  <c r="DY24" i="15"/>
  <c r="DY28" i="15"/>
  <c r="DT31" i="15"/>
  <c r="DU31" i="15"/>
  <c r="DU36" i="15"/>
  <c r="DT36" i="15"/>
  <c r="DU38" i="15"/>
  <c r="DU24" i="15"/>
  <c r="DU28" i="15"/>
  <c r="DX29" i="15"/>
  <c r="DY29" i="15"/>
  <c r="DT32" i="15"/>
  <c r="DX37" i="15"/>
  <c r="DY37" i="15"/>
  <c r="DX39" i="15"/>
  <c r="DY39" i="15"/>
  <c r="DY41" i="15"/>
  <c r="DC36" i="15"/>
  <c r="DE36" i="15" s="1"/>
  <c r="DB36" i="15"/>
  <c r="DD36" i="15" s="1"/>
  <c r="DC44" i="15"/>
  <c r="DE44" i="15" s="1"/>
  <c r="DB44" i="15"/>
  <c r="DD44" i="15" s="1"/>
  <c r="CY15" i="15"/>
  <c r="DA15" i="15" s="1"/>
  <c r="CX15" i="15"/>
  <c r="CZ15" i="15" s="1"/>
  <c r="CY16" i="15"/>
  <c r="DA16" i="15" s="1"/>
  <c r="CX16" i="15"/>
  <c r="CZ16" i="15" s="1"/>
  <c r="CY17" i="15"/>
  <c r="DA17" i="15" s="1"/>
  <c r="CX17" i="15"/>
  <c r="CZ17" i="15" s="1"/>
  <c r="CX18" i="15"/>
  <c r="CZ18" i="15" s="1"/>
  <c r="CY18" i="15"/>
  <c r="DA18" i="15" s="1"/>
  <c r="CY19" i="15"/>
  <c r="DA19" i="15" s="1"/>
  <c r="CX19" i="15"/>
  <c r="CZ19" i="15" s="1"/>
  <c r="CX20" i="15"/>
  <c r="CZ20" i="15" s="1"/>
  <c r="CY20" i="15"/>
  <c r="DA20" i="15" s="1"/>
  <c r="CX21" i="15"/>
  <c r="CZ21" i="15" s="1"/>
  <c r="CY21" i="15"/>
  <c r="DA21" i="15" s="1"/>
  <c r="CX22" i="15"/>
  <c r="CZ22" i="15" s="1"/>
  <c r="CY22" i="15"/>
  <c r="DA22" i="15" s="1"/>
  <c r="CY23" i="15"/>
  <c r="DA23" i="15" s="1"/>
  <c r="CX23" i="15"/>
  <c r="CZ23" i="15" s="1"/>
  <c r="CY24" i="15"/>
  <c r="DA24" i="15" s="1"/>
  <c r="CX24" i="15"/>
  <c r="CZ24" i="15" s="1"/>
  <c r="CY35" i="15"/>
  <c r="DA35" i="15" s="1"/>
  <c r="CX35" i="15"/>
  <c r="CZ35" i="15" s="1"/>
  <c r="CX37" i="15"/>
  <c r="CY37" i="15"/>
  <c r="DA37" i="15" s="1"/>
  <c r="CX39" i="15"/>
  <c r="CZ39" i="15" s="1"/>
  <c r="CY39" i="15"/>
  <c r="DA39" i="15" s="1"/>
  <c r="CX41" i="15"/>
  <c r="CZ41" i="15" s="1"/>
  <c r="CY41" i="15"/>
  <c r="DA41" i="15" s="1"/>
  <c r="CX43" i="15"/>
  <c r="CZ43" i="15" s="1"/>
  <c r="CY43" i="15"/>
  <c r="DA43" i="15" s="1"/>
  <c r="DC38" i="15"/>
  <c r="DE38" i="15" s="1"/>
  <c r="DB38" i="15"/>
  <c r="DD38" i="15" s="1"/>
  <c r="DC42" i="15"/>
  <c r="DE42" i="15" s="1"/>
  <c r="DB42" i="15"/>
  <c r="DD42" i="15" s="1"/>
  <c r="CZ37" i="15"/>
  <c r="DC15" i="15"/>
  <c r="DE15" i="15" s="1"/>
  <c r="DB15" i="15"/>
  <c r="DD15" i="15" s="1"/>
  <c r="DC16" i="15"/>
  <c r="DE16" i="15" s="1"/>
  <c r="DB16" i="15"/>
  <c r="DD16" i="15" s="1"/>
  <c r="DC17" i="15"/>
  <c r="DE17" i="15" s="1"/>
  <c r="DB17" i="15"/>
  <c r="DD17" i="15" s="1"/>
  <c r="DB18" i="15"/>
  <c r="DD18" i="15" s="1"/>
  <c r="DC18" i="15"/>
  <c r="DE18" i="15" s="1"/>
  <c r="DB19" i="15"/>
  <c r="DD19" i="15" s="1"/>
  <c r="DC19" i="15"/>
  <c r="DE19" i="15" s="1"/>
  <c r="DC20" i="15"/>
  <c r="DE20" i="15" s="1"/>
  <c r="DB20" i="15"/>
  <c r="DD20" i="15" s="1"/>
  <c r="DC21" i="15"/>
  <c r="DE21" i="15" s="1"/>
  <c r="DB21" i="15"/>
  <c r="DD21" i="15" s="1"/>
  <c r="DB22" i="15"/>
  <c r="DD22" i="15" s="1"/>
  <c r="DC22" i="15"/>
  <c r="DE22" i="15" s="1"/>
  <c r="DB23" i="15"/>
  <c r="DD23" i="15" s="1"/>
  <c r="DC23" i="15"/>
  <c r="DE23" i="15" s="1"/>
  <c r="DB24" i="15"/>
  <c r="DD24" i="15" s="1"/>
  <c r="DC24" i="15"/>
  <c r="DE24" i="15" s="1"/>
  <c r="DB35" i="15"/>
  <c r="DD35" i="15" s="1"/>
  <c r="DC35" i="15"/>
  <c r="DE35" i="15" s="1"/>
  <c r="DC37" i="15"/>
  <c r="DE37" i="15" s="1"/>
  <c r="DB37" i="15"/>
  <c r="DD37" i="15" s="1"/>
  <c r="DC39" i="15"/>
  <c r="DE39" i="15" s="1"/>
  <c r="DB39" i="15"/>
  <c r="DD39" i="15" s="1"/>
  <c r="DC41" i="15"/>
  <c r="DE41" i="15" s="1"/>
  <c r="DB41" i="15"/>
  <c r="DD41" i="15" s="1"/>
  <c r="DB43" i="15"/>
  <c r="DD43" i="15" s="1"/>
  <c r="DC43" i="15"/>
  <c r="DE43" i="15" s="1"/>
  <c r="DC40" i="15"/>
  <c r="DE40" i="15" s="1"/>
  <c r="DB40" i="15"/>
  <c r="DD40" i="15" s="1"/>
  <c r="CX36" i="15"/>
  <c r="CZ36" i="15" s="1"/>
  <c r="CY36" i="15"/>
  <c r="DA36" i="15" s="1"/>
  <c r="CX38" i="15"/>
  <c r="CZ38" i="15" s="1"/>
  <c r="CY38" i="15"/>
  <c r="DA38" i="15" s="1"/>
  <c r="CX40" i="15"/>
  <c r="CZ40" i="15" s="1"/>
  <c r="CY40" i="15"/>
  <c r="DA40" i="15" s="1"/>
  <c r="CX42" i="15"/>
  <c r="CZ42" i="15" s="1"/>
  <c r="CY42" i="15"/>
  <c r="DA42" i="15" s="1"/>
  <c r="CX44" i="15"/>
  <c r="CZ44" i="15" s="1"/>
  <c r="CY44" i="15"/>
  <c r="DA44" i="15" s="1"/>
  <c r="CH27" i="15"/>
  <c r="CJ27" i="15" s="1"/>
  <c r="CI27" i="15"/>
  <c r="CK27" i="15" s="1"/>
  <c r="CD30" i="15"/>
  <c r="CF30" i="15" s="1"/>
  <c r="CE30" i="15"/>
  <c r="CG30" i="15" s="1"/>
  <c r="CH31" i="15"/>
  <c r="CJ31" i="15" s="1"/>
  <c r="CI31" i="15"/>
  <c r="CK31" i="15" s="1"/>
  <c r="CG35" i="15"/>
  <c r="CF35" i="15"/>
  <c r="CG39" i="15"/>
  <c r="CF39" i="15"/>
  <c r="CG43" i="15"/>
  <c r="CF43" i="15"/>
  <c r="CE25" i="15"/>
  <c r="CG25" i="15" s="1"/>
  <c r="CD25" i="15"/>
  <c r="CF25" i="15" s="1"/>
  <c r="CI26" i="15"/>
  <c r="CK26" i="15" s="1"/>
  <c r="CH26" i="15"/>
  <c r="CJ26" i="15" s="1"/>
  <c r="CE29" i="15"/>
  <c r="CG29" i="15" s="1"/>
  <c r="CD29" i="15"/>
  <c r="CF29" i="15" s="1"/>
  <c r="CI30" i="15"/>
  <c r="CK30" i="15" s="1"/>
  <c r="CH30" i="15"/>
  <c r="CJ30" i="15" s="1"/>
  <c r="CD33" i="15"/>
  <c r="CF33" i="15" s="1"/>
  <c r="CE33" i="15"/>
  <c r="CG33" i="15" s="1"/>
  <c r="CH34" i="15"/>
  <c r="CI34" i="15"/>
  <c r="CK34" i="15" s="1"/>
  <c r="CH36" i="15"/>
  <c r="CJ36" i="15" s="1"/>
  <c r="CI36" i="15"/>
  <c r="CK36" i="15" s="1"/>
  <c r="CI38" i="15"/>
  <c r="CK38" i="15" s="1"/>
  <c r="CH38" i="15"/>
  <c r="CJ38" i="15" s="1"/>
  <c r="CH40" i="15"/>
  <c r="CJ40" i="15" s="1"/>
  <c r="CI40" i="15"/>
  <c r="CK40" i="15" s="1"/>
  <c r="CH42" i="15"/>
  <c r="CJ42" i="15" s="1"/>
  <c r="CI42" i="15"/>
  <c r="CK42" i="15" s="1"/>
  <c r="CI44" i="15"/>
  <c r="CK44" i="15" s="1"/>
  <c r="CH44" i="15"/>
  <c r="CJ44" i="15" s="1"/>
  <c r="CG38" i="15"/>
  <c r="CF38" i="15"/>
  <c r="CD34" i="15"/>
  <c r="CE34" i="15"/>
  <c r="CG34" i="15" s="1"/>
  <c r="CG36" i="15"/>
  <c r="CF36" i="15"/>
  <c r="CG40" i="15"/>
  <c r="CF40" i="15"/>
  <c r="CG44" i="15"/>
  <c r="CF44" i="15"/>
  <c r="CF34" i="15"/>
  <c r="CD15" i="15"/>
  <c r="CF15" i="15" s="1"/>
  <c r="CE15" i="15"/>
  <c r="CG15" i="15" s="1"/>
  <c r="CD16" i="15"/>
  <c r="CF16" i="15" s="1"/>
  <c r="CE16" i="15"/>
  <c r="CG16" i="15" s="1"/>
  <c r="CD17" i="15"/>
  <c r="CF17" i="15" s="1"/>
  <c r="CE17" i="15"/>
  <c r="CG17" i="15" s="1"/>
  <c r="CE18" i="15"/>
  <c r="CG18" i="15" s="1"/>
  <c r="CD18" i="15"/>
  <c r="CF18" i="15" s="1"/>
  <c r="CE19" i="15"/>
  <c r="CG19" i="15" s="1"/>
  <c r="CD19" i="15"/>
  <c r="CF19" i="15" s="1"/>
  <c r="CD20" i="15"/>
  <c r="CF20" i="15" s="1"/>
  <c r="CE20" i="15"/>
  <c r="CG20" i="15" s="1"/>
  <c r="CD21" i="15"/>
  <c r="CF21" i="15" s="1"/>
  <c r="CE21" i="15"/>
  <c r="CG21" i="15" s="1"/>
  <c r="CE22" i="15"/>
  <c r="CG22" i="15" s="1"/>
  <c r="CD22" i="15"/>
  <c r="CF22" i="15" s="1"/>
  <c r="CD23" i="15"/>
  <c r="CF23" i="15" s="1"/>
  <c r="CE23" i="15"/>
  <c r="CG23" i="15" s="1"/>
  <c r="CD24" i="15"/>
  <c r="CF24" i="15" s="1"/>
  <c r="CE24" i="15"/>
  <c r="CG24" i="15" s="1"/>
  <c r="CH25" i="15"/>
  <c r="CJ25" i="15" s="1"/>
  <c r="CI25" i="15"/>
  <c r="CK25" i="15" s="1"/>
  <c r="CE28" i="15"/>
  <c r="CG28" i="15" s="1"/>
  <c r="CD28" i="15"/>
  <c r="CF28" i="15" s="1"/>
  <c r="CH29" i="15"/>
  <c r="CJ29" i="15" s="1"/>
  <c r="CI29" i="15"/>
  <c r="CK29" i="15" s="1"/>
  <c r="CD32" i="15"/>
  <c r="CF32" i="15" s="1"/>
  <c r="CE32" i="15"/>
  <c r="CG32" i="15" s="1"/>
  <c r="CH33" i="15"/>
  <c r="CJ33" i="15" s="1"/>
  <c r="CI33" i="15"/>
  <c r="CK33" i="15" s="1"/>
  <c r="CG42" i="15"/>
  <c r="CF42" i="15"/>
  <c r="CD26" i="15"/>
  <c r="CF26" i="15" s="1"/>
  <c r="CE26" i="15"/>
  <c r="CG26" i="15" s="1"/>
  <c r="CG37" i="15"/>
  <c r="CF37" i="15"/>
  <c r="CG41" i="15"/>
  <c r="CF41" i="15"/>
  <c r="CJ34" i="15"/>
  <c r="CI15" i="15"/>
  <c r="CK15" i="15" s="1"/>
  <c r="CH15" i="15"/>
  <c r="CJ15" i="15" s="1"/>
  <c r="CI16" i="15"/>
  <c r="CK16" i="15" s="1"/>
  <c r="CH16" i="15"/>
  <c r="CJ16" i="15" s="1"/>
  <c r="CH17" i="15"/>
  <c r="CJ17" i="15" s="1"/>
  <c r="CI17" i="15"/>
  <c r="CK17" i="15" s="1"/>
  <c r="CH18" i="15"/>
  <c r="CJ18" i="15" s="1"/>
  <c r="CI18" i="15"/>
  <c r="CK18" i="15" s="1"/>
  <c r="CH19" i="15"/>
  <c r="CJ19" i="15" s="1"/>
  <c r="CI19" i="15"/>
  <c r="CK19" i="15" s="1"/>
  <c r="CI20" i="15"/>
  <c r="CK20" i="15" s="1"/>
  <c r="CH20" i="15"/>
  <c r="CJ20" i="15" s="1"/>
  <c r="CH21" i="15"/>
  <c r="CJ21" i="15" s="1"/>
  <c r="CI21" i="15"/>
  <c r="CK21" i="15" s="1"/>
  <c r="CH22" i="15"/>
  <c r="CJ22" i="15" s="1"/>
  <c r="CI22" i="15"/>
  <c r="CK22" i="15" s="1"/>
  <c r="CI23" i="15"/>
  <c r="CK23" i="15" s="1"/>
  <c r="CH23" i="15"/>
  <c r="CJ23" i="15" s="1"/>
  <c r="CH24" i="15"/>
  <c r="CJ24" i="15" s="1"/>
  <c r="CI24" i="15"/>
  <c r="CK24" i="15" s="1"/>
  <c r="CD27" i="15"/>
  <c r="CF27" i="15" s="1"/>
  <c r="CE27" i="15"/>
  <c r="CG27" i="15" s="1"/>
  <c r="CH28" i="15"/>
  <c r="CJ28" i="15" s="1"/>
  <c r="CI28" i="15"/>
  <c r="CK28" i="15" s="1"/>
  <c r="CD31" i="15"/>
  <c r="CF31" i="15" s="1"/>
  <c r="CE31" i="15"/>
  <c r="CG31" i="15" s="1"/>
  <c r="CI32" i="15"/>
  <c r="CK32" i="15" s="1"/>
  <c r="CH32" i="15"/>
  <c r="CJ32" i="15" s="1"/>
  <c r="CH35" i="15"/>
  <c r="CJ35" i="15" s="1"/>
  <c r="CI35" i="15"/>
  <c r="CK35" i="15" s="1"/>
  <c r="CH37" i="15"/>
  <c r="CJ37" i="15" s="1"/>
  <c r="CI37" i="15"/>
  <c r="CK37" i="15" s="1"/>
  <c r="CH39" i="15"/>
  <c r="CJ39" i="15" s="1"/>
  <c r="CI39" i="15"/>
  <c r="CK39" i="15" s="1"/>
  <c r="CI41" i="15"/>
  <c r="CK41" i="15" s="1"/>
  <c r="CH41" i="15"/>
  <c r="CJ41" i="15" s="1"/>
  <c r="CH43" i="15"/>
  <c r="CJ43" i="15" s="1"/>
  <c r="CI43" i="15"/>
  <c r="CK43" i="15" s="1"/>
  <c r="BN18" i="15"/>
  <c r="BP18" i="15" s="1"/>
  <c r="BO18" i="15"/>
  <c r="BQ18" i="15" s="1"/>
  <c r="BO19" i="15"/>
  <c r="BQ19" i="15" s="1"/>
  <c r="BN19" i="15"/>
  <c r="BP19" i="15" s="1"/>
  <c r="BO20" i="15"/>
  <c r="BQ20" i="15" s="1"/>
  <c r="BN20" i="15"/>
  <c r="BP20" i="15" s="1"/>
  <c r="BN21" i="15"/>
  <c r="BP21" i="15" s="1"/>
  <c r="BO21" i="15"/>
  <c r="BQ21" i="15" s="1"/>
  <c r="BN32" i="15"/>
  <c r="BP32" i="15" s="1"/>
  <c r="BO32" i="15"/>
  <c r="BJ30" i="15"/>
  <c r="BL30" i="15" s="1"/>
  <c r="BK30" i="15"/>
  <c r="BM30" i="15" s="1"/>
  <c r="BJ39" i="15"/>
  <c r="BK39" i="15"/>
  <c r="BM39" i="15" s="1"/>
  <c r="BO27" i="15"/>
  <c r="BQ27" i="15" s="1"/>
  <c r="BN27" i="15"/>
  <c r="BP27" i="15" s="1"/>
  <c r="BO31" i="15"/>
  <c r="BQ31" i="15" s="1"/>
  <c r="BN31" i="15"/>
  <c r="BP31" i="15" s="1"/>
  <c r="BO35" i="15"/>
  <c r="BQ35" i="15" s="1"/>
  <c r="BN35" i="15"/>
  <c r="BP35" i="15" s="1"/>
  <c r="BO37" i="15"/>
  <c r="BQ37" i="15" s="1"/>
  <c r="BN37" i="15"/>
  <c r="BP37" i="15" s="1"/>
  <c r="BO39" i="15"/>
  <c r="BQ39" i="15" s="1"/>
  <c r="BN39" i="15"/>
  <c r="BP39" i="15" s="1"/>
  <c r="BO41" i="15"/>
  <c r="BQ41" i="15" s="1"/>
  <c r="BN41" i="15"/>
  <c r="BP41" i="15" s="1"/>
  <c r="BJ25" i="15"/>
  <c r="BL25" i="15" s="1"/>
  <c r="BK25" i="15"/>
  <c r="BM25" i="15" s="1"/>
  <c r="BJ38" i="15"/>
  <c r="BL38" i="15" s="1"/>
  <c r="BK38" i="15"/>
  <c r="BM38" i="15" s="1"/>
  <c r="BM15" i="15"/>
  <c r="BL15" i="15"/>
  <c r="BL39" i="15"/>
  <c r="BQ32" i="15"/>
  <c r="BN26" i="15"/>
  <c r="BO26" i="15"/>
  <c r="BQ26" i="15" s="1"/>
  <c r="BN30" i="15"/>
  <c r="BP30" i="15" s="1"/>
  <c r="BO30" i="15"/>
  <c r="BQ30" i="15" s="1"/>
  <c r="BO34" i="15"/>
  <c r="BQ34" i="15" s="1"/>
  <c r="BN34" i="15"/>
  <c r="BP34" i="15" s="1"/>
  <c r="BK32" i="15"/>
  <c r="BM32" i="15" s="1"/>
  <c r="BJ32" i="15"/>
  <c r="BL32" i="15" s="1"/>
  <c r="BJ28" i="15"/>
  <c r="BL28" i="15" s="1"/>
  <c r="BK28" i="15"/>
  <c r="BM28" i="15" s="1"/>
  <c r="BJ35" i="15"/>
  <c r="BL35" i="15" s="1"/>
  <c r="BK35" i="15"/>
  <c r="BM35" i="15" s="1"/>
  <c r="BJ41" i="15"/>
  <c r="BL41" i="15" s="1"/>
  <c r="BK41" i="15"/>
  <c r="BM41" i="15" s="1"/>
  <c r="BJ37" i="15"/>
  <c r="BL37" i="15" s="1"/>
  <c r="BK37" i="15"/>
  <c r="BM37" i="15" s="1"/>
  <c r="BP26" i="15"/>
  <c r="BO15" i="15"/>
  <c r="BQ15" i="15" s="1"/>
  <c r="BN15" i="15"/>
  <c r="BP15" i="15" s="1"/>
  <c r="BO16" i="15"/>
  <c r="BQ16" i="15" s="1"/>
  <c r="BN16" i="15"/>
  <c r="BP16" i="15" s="1"/>
  <c r="BN17" i="15"/>
  <c r="BP17" i="15" s="1"/>
  <c r="BO17" i="15"/>
  <c r="BQ17" i="15" s="1"/>
  <c r="BN22" i="15"/>
  <c r="BP22" i="15" s="1"/>
  <c r="BO22" i="15"/>
  <c r="BQ22" i="15" s="1"/>
  <c r="BN23" i="15"/>
  <c r="BP23" i="15" s="1"/>
  <c r="BO23" i="15"/>
  <c r="BQ23" i="15" s="1"/>
  <c r="BO24" i="15"/>
  <c r="BQ24" i="15" s="1"/>
  <c r="BN24" i="15"/>
  <c r="BP24" i="15" s="1"/>
  <c r="BO28" i="15"/>
  <c r="BQ28" i="15" s="1"/>
  <c r="BN28" i="15"/>
  <c r="BP28" i="15" s="1"/>
  <c r="BJ34" i="15"/>
  <c r="BL34" i="15" s="1"/>
  <c r="BK34" i="15"/>
  <c r="BM34" i="15" s="1"/>
  <c r="BK26" i="15"/>
  <c r="BM26" i="15" s="1"/>
  <c r="BJ26" i="15"/>
  <c r="BL26" i="15" s="1"/>
  <c r="BJ43" i="15"/>
  <c r="BL43" i="15" s="1"/>
  <c r="BK43" i="15"/>
  <c r="BM43" i="15" s="1"/>
  <c r="BN43" i="15"/>
  <c r="BP43" i="15" s="1"/>
  <c r="BO43" i="15"/>
  <c r="BQ43" i="15" s="1"/>
  <c r="BK33" i="15"/>
  <c r="BM33" i="15" s="1"/>
  <c r="BJ33" i="15"/>
  <c r="BL33" i="15" s="1"/>
  <c r="BJ29" i="15"/>
  <c r="BL29" i="15" s="1"/>
  <c r="BK29" i="15"/>
  <c r="BM29" i="15" s="1"/>
  <c r="BJ42" i="15"/>
  <c r="BL42" i="15" s="1"/>
  <c r="BK42" i="15"/>
  <c r="BM42" i="15" s="1"/>
  <c r="BJ16" i="15"/>
  <c r="BL16" i="15" s="1"/>
  <c r="BK16" i="15"/>
  <c r="BM16" i="15" s="1"/>
  <c r="BJ17" i="15"/>
  <c r="BL17" i="15" s="1"/>
  <c r="BK17" i="15"/>
  <c r="BM17" i="15" s="1"/>
  <c r="BK18" i="15"/>
  <c r="BM18" i="15" s="1"/>
  <c r="BJ18" i="15"/>
  <c r="BL18" i="15" s="1"/>
  <c r="BJ19" i="15"/>
  <c r="BL19" i="15" s="1"/>
  <c r="BK19" i="15"/>
  <c r="BM19" i="15" s="1"/>
  <c r="BJ20" i="15"/>
  <c r="BL20" i="15" s="1"/>
  <c r="BK20" i="15"/>
  <c r="BM20" i="15" s="1"/>
  <c r="BJ21" i="15"/>
  <c r="BL21" i="15" s="1"/>
  <c r="BK21" i="15"/>
  <c r="BM21" i="15" s="1"/>
  <c r="BK22" i="15"/>
  <c r="BM22" i="15" s="1"/>
  <c r="BJ22" i="15"/>
  <c r="BL22" i="15" s="1"/>
  <c r="BK23" i="15"/>
  <c r="BM23" i="15" s="1"/>
  <c r="BJ23" i="15"/>
  <c r="BL23" i="15" s="1"/>
  <c r="BJ24" i="15"/>
  <c r="BL24" i="15" s="1"/>
  <c r="BK24" i="15"/>
  <c r="BM24" i="15" s="1"/>
  <c r="BN25" i="15"/>
  <c r="BP25" i="15" s="1"/>
  <c r="BO25" i="15"/>
  <c r="BQ25" i="15" s="1"/>
  <c r="BO29" i="15"/>
  <c r="BQ29" i="15" s="1"/>
  <c r="BN29" i="15"/>
  <c r="BP29" i="15" s="1"/>
  <c r="BN33" i="15"/>
  <c r="BP33" i="15" s="1"/>
  <c r="BO33" i="15"/>
  <c r="BQ33" i="15" s="1"/>
  <c r="BO36" i="15"/>
  <c r="BQ36" i="15" s="1"/>
  <c r="BN36" i="15"/>
  <c r="BP36" i="15" s="1"/>
  <c r="BO38" i="15"/>
  <c r="BQ38" i="15" s="1"/>
  <c r="BN38" i="15"/>
  <c r="BP38" i="15" s="1"/>
  <c r="BO40" i="15"/>
  <c r="BQ40" i="15" s="1"/>
  <c r="BN40" i="15"/>
  <c r="BP40" i="15" s="1"/>
  <c r="BO42" i="15"/>
  <c r="BQ42" i="15" s="1"/>
  <c r="BN42" i="15"/>
  <c r="BP42" i="15" s="1"/>
  <c r="BO44" i="15"/>
  <c r="BQ44" i="15" s="1"/>
  <c r="BN44" i="15"/>
  <c r="BP44" i="15" s="1"/>
  <c r="BJ31" i="15"/>
  <c r="BL31" i="15" s="1"/>
  <c r="BK31" i="15"/>
  <c r="BM31" i="15" s="1"/>
  <c r="BJ27" i="15"/>
  <c r="BL27" i="15" s="1"/>
  <c r="BK27" i="15"/>
  <c r="BM27" i="15" s="1"/>
  <c r="BJ44" i="15"/>
  <c r="BL44" i="15" s="1"/>
  <c r="BK44" i="15"/>
  <c r="BM44" i="15" s="1"/>
  <c r="BJ40" i="15"/>
  <c r="BL40" i="15" s="1"/>
  <c r="BK40" i="15"/>
  <c r="BM40" i="15" s="1"/>
  <c r="BJ36" i="15"/>
  <c r="BL36" i="15" s="1"/>
  <c r="BK36" i="15"/>
  <c r="BM36" i="15" s="1"/>
  <c r="AQ17" i="15"/>
  <c r="AS17" i="15" s="1"/>
  <c r="AP17" i="15"/>
  <c r="AR17" i="15" s="1"/>
  <c r="AQ21" i="15"/>
  <c r="AS21" i="15" s="1"/>
  <c r="AP21" i="15"/>
  <c r="AR21" i="15" s="1"/>
  <c r="AQ22" i="15"/>
  <c r="AP22" i="15"/>
  <c r="AR22" i="15" s="1"/>
  <c r="AU26" i="15"/>
  <c r="AW26" i="15" s="1"/>
  <c r="AT26" i="15"/>
  <c r="AV26" i="15" s="1"/>
  <c r="AQ33" i="15"/>
  <c r="AS33" i="15" s="1"/>
  <c r="AP33" i="15"/>
  <c r="AR33" i="15" s="1"/>
  <c r="AU34" i="15"/>
  <c r="AW34" i="15" s="1"/>
  <c r="AT34" i="15"/>
  <c r="AV34" i="15" s="1"/>
  <c r="AQ36" i="15"/>
  <c r="AS36" i="15" s="1"/>
  <c r="AP36" i="15"/>
  <c r="AR36" i="15" s="1"/>
  <c r="AQ38" i="15"/>
  <c r="AS38" i="15" s="1"/>
  <c r="AP38" i="15"/>
  <c r="AR38" i="15" s="1"/>
  <c r="AQ40" i="15"/>
  <c r="AS40" i="15" s="1"/>
  <c r="AP40" i="15"/>
  <c r="AR40" i="15" s="1"/>
  <c r="AU16" i="15"/>
  <c r="AW16" i="15" s="1"/>
  <c r="AT16" i="15"/>
  <c r="AV16" i="15" s="1"/>
  <c r="AU20" i="15"/>
  <c r="AW20" i="15" s="1"/>
  <c r="AT20" i="15"/>
  <c r="AV20" i="15" s="1"/>
  <c r="AQ28" i="15"/>
  <c r="AS28" i="15" s="1"/>
  <c r="AP28" i="15"/>
  <c r="AR28" i="15" s="1"/>
  <c r="AU33" i="15"/>
  <c r="AT33" i="15"/>
  <c r="AV33" i="15" s="1"/>
  <c r="AU36" i="15"/>
  <c r="AW36" i="15" s="1"/>
  <c r="AT36" i="15"/>
  <c r="AV36" i="15" s="1"/>
  <c r="AU38" i="15"/>
  <c r="AW38" i="15" s="1"/>
  <c r="AT38" i="15"/>
  <c r="AV38" i="15" s="1"/>
  <c r="AU40" i="15"/>
  <c r="AW40" i="15" s="1"/>
  <c r="AT40" i="15"/>
  <c r="AV40" i="15" s="1"/>
  <c r="AU42" i="15"/>
  <c r="AW42" i="15" s="1"/>
  <c r="AT42" i="15"/>
  <c r="AV42" i="15" s="1"/>
  <c r="AU44" i="15"/>
  <c r="AW44" i="15" s="1"/>
  <c r="AT44" i="15"/>
  <c r="AV44" i="15" s="1"/>
  <c r="AW33" i="15"/>
  <c r="AQ16" i="15"/>
  <c r="AS16" i="15" s="1"/>
  <c r="AP16" i="15"/>
  <c r="AR16" i="15" s="1"/>
  <c r="AQ18" i="15"/>
  <c r="AS18" i="15" s="1"/>
  <c r="AP18" i="15"/>
  <c r="AR18" i="15" s="1"/>
  <c r="AQ20" i="15"/>
  <c r="AS20" i="15" s="1"/>
  <c r="AP20" i="15"/>
  <c r="AR20" i="15" s="1"/>
  <c r="AQ25" i="15"/>
  <c r="AS25" i="15" s="1"/>
  <c r="AP25" i="15"/>
  <c r="AR25" i="15" s="1"/>
  <c r="AQ29" i="15"/>
  <c r="AS29" i="15" s="1"/>
  <c r="AP29" i="15"/>
  <c r="AR29" i="15" s="1"/>
  <c r="AU30" i="15"/>
  <c r="AW30" i="15" s="1"/>
  <c r="AT30" i="15"/>
  <c r="AV30" i="15" s="1"/>
  <c r="AQ42" i="15"/>
  <c r="AS42" i="15" s="1"/>
  <c r="AP42" i="15"/>
  <c r="AR42" i="15" s="1"/>
  <c r="AQ44" i="15"/>
  <c r="AS44" i="15" s="1"/>
  <c r="AP44" i="15"/>
  <c r="AR44" i="15" s="1"/>
  <c r="AQ15" i="15"/>
  <c r="AS15" i="15" s="1"/>
  <c r="AP15" i="15"/>
  <c r="AR15" i="15" s="1"/>
  <c r="AU18" i="15"/>
  <c r="AW18" i="15" s="1"/>
  <c r="AT18" i="15"/>
  <c r="AV18" i="15" s="1"/>
  <c r="AU21" i="15"/>
  <c r="AW21" i="15" s="1"/>
  <c r="AT21" i="15"/>
  <c r="AV21" i="15" s="1"/>
  <c r="AU22" i="15"/>
  <c r="AW22" i="15" s="1"/>
  <c r="AT22" i="15"/>
  <c r="AV22" i="15" s="1"/>
  <c r="AU25" i="15"/>
  <c r="AW25" i="15" s="1"/>
  <c r="AT25" i="15"/>
  <c r="AV25" i="15" s="1"/>
  <c r="AU29" i="15"/>
  <c r="AW29" i="15" s="1"/>
  <c r="AT29" i="15"/>
  <c r="AV29" i="15" s="1"/>
  <c r="AQ32" i="15"/>
  <c r="AS32" i="15" s="1"/>
  <c r="AP32" i="15"/>
  <c r="AR32" i="15" s="1"/>
  <c r="AS22" i="15"/>
  <c r="AU15" i="15"/>
  <c r="AW15" i="15" s="1"/>
  <c r="AT15" i="15"/>
  <c r="AV15" i="15" s="1"/>
  <c r="AQ27" i="15"/>
  <c r="AS27" i="15" s="1"/>
  <c r="AP27" i="15"/>
  <c r="AR27" i="15" s="1"/>
  <c r="AU28" i="15"/>
  <c r="AW28" i="15" s="1"/>
  <c r="AT28" i="15"/>
  <c r="AV28" i="15" s="1"/>
  <c r="AQ31" i="15"/>
  <c r="AS31" i="15" s="1"/>
  <c r="AP31" i="15"/>
  <c r="AR31" i="15" s="1"/>
  <c r="AU32" i="15"/>
  <c r="AW32" i="15" s="1"/>
  <c r="AT32" i="15"/>
  <c r="AV32" i="15" s="1"/>
  <c r="AQ35" i="15"/>
  <c r="AP35" i="15"/>
  <c r="AR35" i="15" s="1"/>
  <c r="AQ37" i="15"/>
  <c r="AS37" i="15" s="1"/>
  <c r="AP37" i="15"/>
  <c r="AR37" i="15" s="1"/>
  <c r="AQ39" i="15"/>
  <c r="AS39" i="15" s="1"/>
  <c r="AP39" i="15"/>
  <c r="AR39" i="15" s="1"/>
  <c r="AQ41" i="15"/>
  <c r="AS41" i="15" s="1"/>
  <c r="AP41" i="15"/>
  <c r="AR41" i="15" s="1"/>
  <c r="AQ43" i="15"/>
  <c r="AS43" i="15" s="1"/>
  <c r="AP43" i="15"/>
  <c r="AR43" i="15" s="1"/>
  <c r="AQ19" i="15"/>
  <c r="AS19" i="15" s="1"/>
  <c r="AP19" i="15"/>
  <c r="AR19" i="15" s="1"/>
  <c r="AQ23" i="15"/>
  <c r="AS23" i="15" s="1"/>
  <c r="AP23" i="15"/>
  <c r="AR23" i="15" s="1"/>
  <c r="AQ24" i="15"/>
  <c r="AS24" i="15" s="1"/>
  <c r="AP24" i="15"/>
  <c r="AR24" i="15" s="1"/>
  <c r="AT17" i="15"/>
  <c r="AV17" i="15" s="1"/>
  <c r="AU17" i="15"/>
  <c r="AW17" i="15" s="1"/>
  <c r="AT19" i="15"/>
  <c r="AV19" i="15" s="1"/>
  <c r="AU19" i="15"/>
  <c r="AW19" i="15" s="1"/>
  <c r="AU23" i="15"/>
  <c r="AW23" i="15" s="1"/>
  <c r="AT23" i="15"/>
  <c r="AV23" i="15" s="1"/>
  <c r="AU24" i="15"/>
  <c r="AW24" i="15" s="1"/>
  <c r="AT24" i="15"/>
  <c r="AV24" i="15" s="1"/>
  <c r="AS35" i="15"/>
  <c r="AQ26" i="15"/>
  <c r="AS26" i="15" s="1"/>
  <c r="AP26" i="15"/>
  <c r="AR26" i="15" s="1"/>
  <c r="AU27" i="15"/>
  <c r="AW27" i="15" s="1"/>
  <c r="AT27" i="15"/>
  <c r="AV27" i="15" s="1"/>
  <c r="AQ30" i="15"/>
  <c r="AS30" i="15" s="1"/>
  <c r="AP30" i="15"/>
  <c r="AR30" i="15" s="1"/>
  <c r="AU31" i="15"/>
  <c r="AW31" i="15" s="1"/>
  <c r="AT31" i="15"/>
  <c r="AV31" i="15" s="1"/>
  <c r="AQ34" i="15"/>
  <c r="AS34" i="15" s="1"/>
  <c r="AP34" i="15"/>
  <c r="AR34" i="15" s="1"/>
  <c r="AU35" i="15"/>
  <c r="AW35" i="15" s="1"/>
  <c r="AT35" i="15"/>
  <c r="AV35" i="15" s="1"/>
  <c r="AU37" i="15"/>
  <c r="AW37" i="15" s="1"/>
  <c r="AT37" i="15"/>
  <c r="AV37" i="15" s="1"/>
  <c r="AU39" i="15"/>
  <c r="AW39" i="15" s="1"/>
  <c r="AT39" i="15"/>
  <c r="AV39" i="15" s="1"/>
  <c r="AU41" i="15"/>
  <c r="AW41" i="15" s="1"/>
  <c r="AT41" i="15"/>
  <c r="AV41" i="15" s="1"/>
  <c r="AU43" i="15"/>
  <c r="AW43" i="15" s="1"/>
  <c r="AT43" i="15"/>
  <c r="AV43" i="15" s="1"/>
  <c r="CW38" i="15"/>
  <c r="CW18" i="15"/>
  <c r="CV43" i="15"/>
  <c r="CV23" i="15"/>
  <c r="W34" i="15"/>
  <c r="Y34" i="15" s="1"/>
  <c r="V34" i="15"/>
  <c r="X34" i="15" s="1"/>
  <c r="Z37" i="15"/>
  <c r="AB37" i="15" s="1"/>
  <c r="AA37" i="15"/>
  <c r="AC37" i="15" s="1"/>
  <c r="CW35" i="15"/>
  <c r="CW15" i="15"/>
  <c r="CV16" i="15"/>
  <c r="CV36" i="15"/>
  <c r="CW39" i="15"/>
  <c r="CW19" i="15"/>
  <c r="CV20" i="15"/>
  <c r="CV40" i="15"/>
  <c r="AM13" i="15"/>
  <c r="CW23" i="15"/>
  <c r="CW43" i="15"/>
  <c r="CV24" i="15"/>
  <c r="CV44" i="15"/>
  <c r="V16" i="15"/>
  <c r="X16" i="15" s="1"/>
  <c r="W16" i="15"/>
  <c r="Y16" i="15" s="1"/>
  <c r="W17" i="15"/>
  <c r="Y17" i="15" s="1"/>
  <c r="V17" i="15"/>
  <c r="X17" i="15" s="1"/>
  <c r="V18" i="15"/>
  <c r="X18" i="15" s="1"/>
  <c r="W18" i="15"/>
  <c r="Y18" i="15" s="1"/>
  <c r="W19" i="15"/>
  <c r="Y19" i="15" s="1"/>
  <c r="V19" i="15"/>
  <c r="X19" i="15" s="1"/>
  <c r="V20" i="15"/>
  <c r="X20" i="15" s="1"/>
  <c r="W20" i="15"/>
  <c r="Y20" i="15" s="1"/>
  <c r="W21" i="15"/>
  <c r="Y21" i="15" s="1"/>
  <c r="V21" i="15"/>
  <c r="X21" i="15" s="1"/>
  <c r="V22" i="15"/>
  <c r="X22" i="15" s="1"/>
  <c r="W22" i="15"/>
  <c r="Y22" i="15" s="1"/>
  <c r="W23" i="15"/>
  <c r="Y23" i="15" s="1"/>
  <c r="V23" i="15"/>
  <c r="X23" i="15" s="1"/>
  <c r="V24" i="15"/>
  <c r="X24" i="15" s="1"/>
  <c r="W24" i="15"/>
  <c r="Y24" i="15" s="1"/>
  <c r="W25" i="15"/>
  <c r="Y25" i="15" s="1"/>
  <c r="V25" i="15"/>
  <c r="X25" i="15" s="1"/>
  <c r="Z26" i="15"/>
  <c r="AB26" i="15" s="1"/>
  <c r="AA26" i="15"/>
  <c r="AC26" i="15" s="1"/>
  <c r="W29" i="15"/>
  <c r="Y29" i="15" s="1"/>
  <c r="V29" i="15"/>
  <c r="X29" i="15" s="1"/>
  <c r="Z30" i="15"/>
  <c r="AB30" i="15" s="1"/>
  <c r="AA30" i="15"/>
  <c r="AC30" i="15" s="1"/>
  <c r="W33" i="15"/>
  <c r="Y33" i="15" s="1"/>
  <c r="V33" i="15"/>
  <c r="X33" i="15" s="1"/>
  <c r="Z34" i="15"/>
  <c r="AB34" i="15" s="1"/>
  <c r="AA34" i="15"/>
  <c r="AC34" i="15" s="1"/>
  <c r="W36" i="15"/>
  <c r="Y36" i="15" s="1"/>
  <c r="V36" i="15"/>
  <c r="X36" i="15" s="1"/>
  <c r="W38" i="15"/>
  <c r="Y38" i="15" s="1"/>
  <c r="V38" i="15"/>
  <c r="X38" i="15" s="1"/>
  <c r="W40" i="15"/>
  <c r="Y40" i="15" s="1"/>
  <c r="V40" i="15"/>
  <c r="X40" i="15" s="1"/>
  <c r="W42" i="15"/>
  <c r="Y42" i="15" s="1"/>
  <c r="V42" i="15"/>
  <c r="X42" i="15" s="1"/>
  <c r="W44" i="15"/>
  <c r="Y44" i="15" s="1"/>
  <c r="V44" i="15"/>
  <c r="X44" i="15" s="1"/>
  <c r="CV39" i="15"/>
  <c r="CV19" i="15"/>
  <c r="CW42" i="15"/>
  <c r="CW22" i="15"/>
  <c r="AA27" i="15"/>
  <c r="AC27" i="15" s="1"/>
  <c r="Z27" i="15"/>
  <c r="AB27" i="15" s="1"/>
  <c r="AA31" i="15"/>
  <c r="AC31" i="15" s="1"/>
  <c r="Z31" i="15"/>
  <c r="AB31" i="15" s="1"/>
  <c r="AA35" i="15"/>
  <c r="AC35" i="15" s="1"/>
  <c r="Z35" i="15"/>
  <c r="AB35" i="15" s="1"/>
  <c r="AA39" i="15"/>
  <c r="AC39" i="15" s="1"/>
  <c r="Z39" i="15"/>
  <c r="AB39" i="15" s="1"/>
  <c r="Z41" i="15"/>
  <c r="AB41" i="15" s="1"/>
  <c r="AA41" i="15"/>
  <c r="AC41" i="15" s="1"/>
  <c r="AA43" i="15"/>
  <c r="AC43" i="15" s="1"/>
  <c r="Z43" i="15"/>
  <c r="AB43" i="15" s="1"/>
  <c r="CW36" i="15"/>
  <c r="CW16" i="15"/>
  <c r="CV37" i="15"/>
  <c r="CV17" i="15"/>
  <c r="CW40" i="15"/>
  <c r="CW20" i="15"/>
  <c r="CV41" i="15"/>
  <c r="CV21" i="15"/>
  <c r="AM14" i="15"/>
  <c r="CW44" i="15"/>
  <c r="CW24" i="15"/>
  <c r="W15" i="15"/>
  <c r="Y15" i="15" s="1"/>
  <c r="V15" i="15"/>
  <c r="X15" i="15" s="1"/>
  <c r="AA16" i="15"/>
  <c r="AC16" i="15" s="1"/>
  <c r="Z16" i="15"/>
  <c r="AB16" i="15" s="1"/>
  <c r="Z17" i="15"/>
  <c r="AB17" i="15" s="1"/>
  <c r="AA17" i="15"/>
  <c r="AC17" i="15" s="1"/>
  <c r="Z18" i="15"/>
  <c r="AB18" i="15" s="1"/>
  <c r="AA18" i="15"/>
  <c r="AC18" i="15" s="1"/>
  <c r="AA19" i="15"/>
  <c r="AC19" i="15" s="1"/>
  <c r="Z19" i="15"/>
  <c r="AB19" i="15" s="1"/>
  <c r="AA20" i="15"/>
  <c r="AC20" i="15" s="1"/>
  <c r="Z20" i="15"/>
  <c r="AB20" i="15" s="1"/>
  <c r="Z21" i="15"/>
  <c r="AB21" i="15" s="1"/>
  <c r="AA21" i="15"/>
  <c r="AC21" i="15" s="1"/>
  <c r="Z22" i="15"/>
  <c r="AB22" i="15" s="1"/>
  <c r="AA22" i="15"/>
  <c r="AC22" i="15" s="1"/>
  <c r="AA23" i="15"/>
  <c r="AC23" i="15" s="1"/>
  <c r="Z23" i="15"/>
  <c r="AB23" i="15" s="1"/>
  <c r="AA24" i="15"/>
  <c r="AC24" i="15" s="1"/>
  <c r="Z24" i="15"/>
  <c r="AB24" i="15" s="1"/>
  <c r="Z25" i="15"/>
  <c r="AB25" i="15" s="1"/>
  <c r="AA25" i="15"/>
  <c r="AC25" i="15" s="1"/>
  <c r="W28" i="15"/>
  <c r="Y28" i="15" s="1"/>
  <c r="V28" i="15"/>
  <c r="X28" i="15" s="1"/>
  <c r="Z29" i="15"/>
  <c r="AB29" i="15" s="1"/>
  <c r="AA29" i="15"/>
  <c r="AC29" i="15" s="1"/>
  <c r="W32" i="15"/>
  <c r="Y32" i="15" s="1"/>
  <c r="V32" i="15"/>
  <c r="X32" i="15" s="1"/>
  <c r="Z33" i="15"/>
  <c r="AB33" i="15" s="1"/>
  <c r="AA33" i="15"/>
  <c r="AC33" i="15" s="1"/>
  <c r="AA36" i="15"/>
  <c r="AC36" i="15" s="1"/>
  <c r="Z36" i="15"/>
  <c r="AB36" i="15" s="1"/>
  <c r="Z38" i="15"/>
  <c r="AB38" i="15" s="1"/>
  <c r="AA38" i="15"/>
  <c r="AC38" i="15" s="1"/>
  <c r="AA40" i="15"/>
  <c r="AC40" i="15" s="1"/>
  <c r="Z40" i="15"/>
  <c r="AB40" i="15" s="1"/>
  <c r="Z42" i="15"/>
  <c r="AB42" i="15" s="1"/>
  <c r="AA42" i="15"/>
  <c r="AC42" i="15" s="1"/>
  <c r="AA44" i="15"/>
  <c r="AC44" i="15" s="1"/>
  <c r="Z44" i="15"/>
  <c r="AB44" i="15" s="1"/>
  <c r="CV35" i="15"/>
  <c r="CV15" i="15"/>
  <c r="V26" i="15"/>
  <c r="X26" i="15" s="1"/>
  <c r="W26" i="15"/>
  <c r="Y26" i="15" s="1"/>
  <c r="W30" i="15"/>
  <c r="Y30" i="15" s="1"/>
  <c r="V30" i="15"/>
  <c r="X30" i="15" s="1"/>
  <c r="CW37" i="15"/>
  <c r="CW17" i="15"/>
  <c r="CV38" i="15"/>
  <c r="CV18" i="15"/>
  <c r="CW41" i="15"/>
  <c r="CW21" i="15"/>
  <c r="CV42" i="15"/>
  <c r="CV22" i="15"/>
  <c r="Z15" i="15"/>
  <c r="AA15" i="15"/>
  <c r="V27" i="15"/>
  <c r="X27" i="15" s="1"/>
  <c r="W27" i="15"/>
  <c r="Y27" i="15" s="1"/>
  <c r="AA28" i="15"/>
  <c r="AC28" i="15" s="1"/>
  <c r="Z28" i="15"/>
  <c r="AB28" i="15" s="1"/>
  <c r="V31" i="15"/>
  <c r="X31" i="15" s="1"/>
  <c r="W31" i="15"/>
  <c r="Y31" i="15" s="1"/>
  <c r="AA32" i="15"/>
  <c r="AC32" i="15" s="1"/>
  <c r="Z32" i="15"/>
  <c r="AB32" i="15" s="1"/>
  <c r="V35" i="15"/>
  <c r="X35" i="15" s="1"/>
  <c r="W35" i="15"/>
  <c r="Y35" i="15" s="1"/>
  <c r="W37" i="15"/>
  <c r="Y37" i="15" s="1"/>
  <c r="V37" i="15"/>
  <c r="X37" i="15" s="1"/>
  <c r="V39" i="15"/>
  <c r="X39" i="15" s="1"/>
  <c r="W39" i="15"/>
  <c r="Y39" i="15" s="1"/>
  <c r="W41" i="15"/>
  <c r="Y41" i="15" s="1"/>
  <c r="V41" i="15"/>
  <c r="X41" i="15" s="1"/>
  <c r="V43" i="15"/>
  <c r="X43" i="15" s="1"/>
  <c r="W43" i="15"/>
  <c r="Y43" i="15" s="1"/>
  <c r="AN17" i="15"/>
  <c r="AN37" i="15"/>
  <c r="AN27" i="15"/>
  <c r="BH38" i="15"/>
  <c r="BH28" i="15"/>
  <c r="BH18" i="15"/>
  <c r="AO20" i="15"/>
  <c r="AO40" i="15"/>
  <c r="AO30" i="15"/>
  <c r="BI41" i="15"/>
  <c r="BI31" i="15"/>
  <c r="BI21" i="15"/>
  <c r="BH15" i="15"/>
  <c r="BH35" i="15"/>
  <c r="BH25" i="15"/>
  <c r="CB36" i="15"/>
  <c r="CB26" i="15"/>
  <c r="CB16" i="15"/>
  <c r="BI38" i="15"/>
  <c r="BI28" i="15"/>
  <c r="BI18" i="15"/>
  <c r="CC39" i="15"/>
  <c r="CC29" i="15"/>
  <c r="CC19" i="15"/>
  <c r="CB40" i="15"/>
  <c r="CB30" i="15"/>
  <c r="CB20" i="15"/>
  <c r="AO21" i="15"/>
  <c r="AO41" i="15"/>
  <c r="AO31" i="15"/>
  <c r="AN42" i="15"/>
  <c r="AN32" i="15"/>
  <c r="AN35" i="15"/>
  <c r="AN25" i="15"/>
  <c r="BI35" i="15"/>
  <c r="BI25" i="15"/>
  <c r="BI15" i="15"/>
  <c r="BH36" i="15"/>
  <c r="BH26" i="15"/>
  <c r="BH16" i="15"/>
  <c r="CC36" i="15"/>
  <c r="CC26" i="15"/>
  <c r="CC16" i="15"/>
  <c r="CB37" i="15"/>
  <c r="CB27" i="15"/>
  <c r="CB17" i="15"/>
  <c r="AO38" i="15"/>
  <c r="AO28" i="15"/>
  <c r="AN29" i="15"/>
  <c r="AN39" i="15"/>
  <c r="BI39" i="15"/>
  <c r="BI29" i="15"/>
  <c r="BI19" i="15"/>
  <c r="BH40" i="15"/>
  <c r="BH30" i="15"/>
  <c r="BH20" i="15"/>
  <c r="CC40" i="15"/>
  <c r="CC30" i="15"/>
  <c r="CC20" i="15"/>
  <c r="CB41" i="15"/>
  <c r="CB31" i="15"/>
  <c r="CB21" i="15"/>
  <c r="AO42" i="15"/>
  <c r="AO32" i="15"/>
  <c r="AN43" i="15"/>
  <c r="AN33" i="15"/>
  <c r="BI43" i="15"/>
  <c r="BI33" i="15"/>
  <c r="BI23" i="15"/>
  <c r="BH44" i="15"/>
  <c r="BH34" i="15"/>
  <c r="BH24" i="15"/>
  <c r="CC44" i="15"/>
  <c r="CC34" i="15"/>
  <c r="CC24" i="15"/>
  <c r="CB35" i="15"/>
  <c r="CB15" i="15"/>
  <c r="CB25" i="15"/>
  <c r="AO16" i="15"/>
  <c r="AO36" i="15"/>
  <c r="AO26" i="15"/>
  <c r="BI37" i="15"/>
  <c r="BI27" i="15"/>
  <c r="BI17" i="15"/>
  <c r="CC38" i="15"/>
  <c r="CC28" i="15"/>
  <c r="CC18" i="15"/>
  <c r="CB29" i="15"/>
  <c r="CB39" i="15"/>
  <c r="CB19" i="15"/>
  <c r="AN21" i="15"/>
  <c r="AN41" i="15"/>
  <c r="AN31" i="15"/>
  <c r="BH42" i="15"/>
  <c r="BH32" i="15"/>
  <c r="BH22" i="15"/>
  <c r="CC42" i="15"/>
  <c r="CC32" i="15"/>
  <c r="CC22" i="15"/>
  <c r="CB43" i="15"/>
  <c r="CB23" i="15"/>
  <c r="CB33" i="15"/>
  <c r="AO44" i="15"/>
  <c r="AO34" i="15"/>
  <c r="CC35" i="15"/>
  <c r="CC25" i="15"/>
  <c r="CC15" i="15"/>
  <c r="AO17" i="15"/>
  <c r="AO37" i="15"/>
  <c r="AO27" i="15"/>
  <c r="AN38" i="15"/>
  <c r="AN28" i="15"/>
  <c r="BH29" i="15"/>
  <c r="BH39" i="15"/>
  <c r="BH19" i="15"/>
  <c r="BI42" i="15"/>
  <c r="BI32" i="15"/>
  <c r="BI22" i="15"/>
  <c r="BH23" i="15"/>
  <c r="BH33" i="15"/>
  <c r="BH43" i="15"/>
  <c r="CC43" i="15"/>
  <c r="CC33" i="15"/>
  <c r="CC23" i="15"/>
  <c r="CB44" i="15"/>
  <c r="CB34" i="15"/>
  <c r="CB24" i="15"/>
  <c r="AO35" i="15"/>
  <c r="AO25" i="15"/>
  <c r="AN36" i="15"/>
  <c r="AN26" i="15"/>
  <c r="BI36" i="15"/>
  <c r="BI26" i="15"/>
  <c r="BI16" i="15"/>
  <c r="BH37" i="15"/>
  <c r="BH27" i="15"/>
  <c r="BH17" i="15"/>
  <c r="CC37" i="15"/>
  <c r="CC27" i="15"/>
  <c r="CC17" i="15"/>
  <c r="CB38" i="15"/>
  <c r="CB28" i="15"/>
  <c r="CB18" i="15"/>
  <c r="AO39" i="15"/>
  <c r="AO29" i="15"/>
  <c r="AN40" i="15"/>
  <c r="AN30" i="15"/>
  <c r="BI40" i="15"/>
  <c r="BI30" i="15"/>
  <c r="BI20" i="15"/>
  <c r="BH41" i="15"/>
  <c r="BH21" i="15"/>
  <c r="BH31" i="15"/>
  <c r="CC41" i="15"/>
  <c r="CC31" i="15"/>
  <c r="CC21" i="15"/>
  <c r="CB42" i="15"/>
  <c r="CB32" i="15"/>
  <c r="CB22" i="15"/>
  <c r="AO43" i="15"/>
  <c r="AO33" i="15"/>
  <c r="AN44" i="15"/>
  <c r="AN34" i="15"/>
  <c r="BI44" i="15"/>
  <c r="BI34" i="15"/>
  <c r="BI24" i="15"/>
  <c r="U43" i="15"/>
  <c r="U33" i="15"/>
  <c r="T24" i="15"/>
  <c r="T44" i="15"/>
  <c r="T34" i="15"/>
  <c r="AN22" i="15"/>
  <c r="U44" i="15"/>
  <c r="U34" i="15"/>
  <c r="AN15" i="15"/>
  <c r="U17" i="15"/>
  <c r="U37" i="15"/>
  <c r="U27" i="15"/>
  <c r="T18" i="15"/>
  <c r="T28" i="15"/>
  <c r="T38" i="15"/>
  <c r="AO18" i="15"/>
  <c r="U21" i="15"/>
  <c r="U41" i="15"/>
  <c r="U31" i="15"/>
  <c r="T22" i="15"/>
  <c r="T32" i="15"/>
  <c r="T42" i="15"/>
  <c r="AO22" i="15"/>
  <c r="AN23" i="15"/>
  <c r="U35" i="15"/>
  <c r="U25" i="15"/>
  <c r="T16" i="15"/>
  <c r="T36" i="15"/>
  <c r="T26" i="15"/>
  <c r="U39" i="15"/>
  <c r="U29" i="15"/>
  <c r="T20" i="15"/>
  <c r="T40" i="15"/>
  <c r="T30" i="15"/>
  <c r="U36" i="15"/>
  <c r="U26" i="15"/>
  <c r="T17" i="15"/>
  <c r="T37" i="15"/>
  <c r="T27" i="15"/>
  <c r="AN18" i="15"/>
  <c r="U40" i="15"/>
  <c r="U30" i="15"/>
  <c r="T21" i="15"/>
  <c r="T41" i="15"/>
  <c r="T31" i="15"/>
  <c r="T15" i="15"/>
  <c r="T35" i="15"/>
  <c r="T25" i="15"/>
  <c r="AO15" i="15"/>
  <c r="AN16" i="15"/>
  <c r="U38" i="15"/>
  <c r="U28" i="15"/>
  <c r="T19" i="15"/>
  <c r="T39" i="15"/>
  <c r="T29" i="15"/>
  <c r="AO19" i="15"/>
  <c r="AN20" i="15"/>
  <c r="U42" i="15"/>
  <c r="U32" i="15"/>
  <c r="T23" i="15"/>
  <c r="T43" i="15"/>
  <c r="T33" i="15"/>
  <c r="AO23" i="15"/>
  <c r="AL14" i="15"/>
  <c r="AO24" i="15"/>
  <c r="AK9" i="15"/>
  <c r="AN19" i="15"/>
  <c r="AK14" i="15"/>
  <c r="AN24" i="15"/>
  <c r="U22" i="15"/>
  <c r="U15" i="15"/>
  <c r="U19" i="15"/>
  <c r="U23" i="15"/>
  <c r="U18" i="15"/>
  <c r="U16" i="15"/>
  <c r="U20" i="15"/>
  <c r="U24" i="15"/>
  <c r="CT22" i="15"/>
  <c r="R13" i="15"/>
  <c r="Q14" i="15"/>
  <c r="S13" i="15"/>
  <c r="R14" i="15"/>
  <c r="CU24" i="15"/>
  <c r="AL13" i="15"/>
  <c r="AL7" i="15"/>
  <c r="Q9" i="15"/>
  <c r="AK10" i="15"/>
  <c r="R7" i="15"/>
  <c r="AM7" i="15"/>
  <c r="R8" i="15"/>
  <c r="AM8" i="15"/>
  <c r="R9" i="15"/>
  <c r="Q10" i="15"/>
  <c r="AL10" i="15"/>
  <c r="AK12" i="15"/>
  <c r="S5" i="15"/>
  <c r="S6" i="15"/>
  <c r="S7" i="15"/>
  <c r="S8" i="15"/>
  <c r="R10" i="15"/>
  <c r="BG21" i="15"/>
  <c r="Q12" i="15"/>
  <c r="AK5" i="15"/>
  <c r="AK6" i="15"/>
  <c r="Q5" i="15"/>
  <c r="Q6" i="15"/>
  <c r="AL8" i="15"/>
  <c r="S10" i="15"/>
  <c r="AM11" i="15"/>
  <c r="AM12" i="15"/>
  <c r="Q13" i="15"/>
  <c r="AK13" i="15"/>
  <c r="S9" i="15"/>
  <c r="AM10" i="15"/>
  <c r="S14" i="15"/>
  <c r="Q7" i="15"/>
  <c r="Q8" i="15"/>
  <c r="S11" i="15"/>
  <c r="CS31" i="15"/>
  <c r="S12" i="15"/>
  <c r="BG23" i="15"/>
  <c r="R5" i="15"/>
  <c r="R6" i="15"/>
  <c r="AL12" i="15"/>
  <c r="AL16" i="15"/>
  <c r="DN16" i="15"/>
  <c r="AL17" i="15"/>
  <c r="DN17" i="15"/>
  <c r="AL18" i="15"/>
  <c r="DN18" i="15"/>
  <c r="BF20" i="15"/>
  <c r="S21" i="15"/>
  <c r="BY21" i="15"/>
  <c r="DO21" i="15"/>
  <c r="BF22" i="15"/>
  <c r="BF23" i="15"/>
  <c r="DO23" i="15"/>
  <c r="BZ27" i="15"/>
  <c r="Q11" i="15"/>
  <c r="AK11" i="15"/>
  <c r="R12" i="15"/>
  <c r="R16" i="15"/>
  <c r="CT16" i="15"/>
  <c r="R17" i="15"/>
  <c r="CT17" i="15"/>
  <c r="R18" i="15"/>
  <c r="CT18" i="15"/>
  <c r="BY19" i="15"/>
  <c r="AL20" i="15"/>
  <c r="DN20" i="15"/>
  <c r="AK21" i="15"/>
  <c r="CS22" i="15"/>
  <c r="Q23" i="15"/>
  <c r="S24" i="15"/>
  <c r="BZ24" i="15"/>
  <c r="BZ26" i="15"/>
  <c r="BZ30" i="15"/>
  <c r="AK31" i="15"/>
  <c r="DN32" i="15"/>
  <c r="BZ16" i="15"/>
  <c r="BZ17" i="15"/>
  <c r="BZ18" i="15"/>
  <c r="R20" i="15"/>
  <c r="CT20" i="15"/>
  <c r="DO22" i="15"/>
  <c r="R23" i="15"/>
  <c r="AM23" i="15"/>
  <c r="CS23" i="15"/>
  <c r="AK26" i="15"/>
  <c r="AL6" i="15"/>
  <c r="BF16" i="15"/>
  <c r="BF17" i="15"/>
  <c r="BF18" i="15"/>
  <c r="AK19" i="15"/>
  <c r="DM19" i="15"/>
  <c r="BZ20" i="15"/>
  <c r="CS21" i="15"/>
  <c r="R22" i="15"/>
  <c r="BY23" i="15"/>
  <c r="CA24" i="15"/>
  <c r="BZ28" i="15"/>
  <c r="AK29" i="15"/>
  <c r="DN30" i="15"/>
  <c r="BZ32" i="15"/>
  <c r="AL25" i="15"/>
  <c r="DO36" i="15"/>
  <c r="CU36" i="15"/>
  <c r="AM36" i="15"/>
  <c r="DO26" i="15"/>
  <c r="CA36" i="15"/>
  <c r="AM26" i="15"/>
  <c r="DO16" i="15"/>
  <c r="CA16" i="15"/>
  <c r="AM16" i="15"/>
  <c r="CU26" i="15"/>
  <c r="AL15" i="15"/>
  <c r="BZ15" i="15"/>
  <c r="DN15" i="15"/>
  <c r="R19" i="15"/>
  <c r="AL19" i="15"/>
  <c r="BZ19" i="15"/>
  <c r="DN19" i="15"/>
  <c r="AL21" i="15"/>
  <c r="DO35" i="15"/>
  <c r="CU35" i="15"/>
  <c r="AM35" i="15"/>
  <c r="CA35" i="15"/>
  <c r="CA25" i="15"/>
  <c r="DO15" i="15"/>
  <c r="CA15" i="15"/>
  <c r="AM15" i="15"/>
  <c r="AM25" i="15"/>
  <c r="AK8" i="15"/>
  <c r="DO39" i="15"/>
  <c r="CU39" i="15"/>
  <c r="AM39" i="15"/>
  <c r="DO29" i="15"/>
  <c r="S29" i="15"/>
  <c r="CA39" i="15"/>
  <c r="AM29" i="15"/>
  <c r="CA29" i="15"/>
  <c r="DO19" i="15"/>
  <c r="CA19" i="15"/>
  <c r="AM19" i="15"/>
  <c r="Q22" i="15"/>
  <c r="AK24" i="15"/>
  <c r="BG25" i="15"/>
  <c r="AK28" i="15"/>
  <c r="DN29" i="15"/>
  <c r="BZ31" i="15"/>
  <c r="AK32" i="15"/>
  <c r="DN39" i="15"/>
  <c r="AL39" i="15"/>
  <c r="AL29" i="15"/>
  <c r="DO40" i="15"/>
  <c r="CU40" i="15"/>
  <c r="AM40" i="15"/>
  <c r="DO30" i="15"/>
  <c r="S30" i="15"/>
  <c r="CA40" i="15"/>
  <c r="AM30" i="15"/>
  <c r="CA30" i="15"/>
  <c r="DO20" i="15"/>
  <c r="CA20" i="15"/>
  <c r="AM20" i="15"/>
  <c r="DN41" i="15"/>
  <c r="AL41" i="15"/>
  <c r="AL31" i="15"/>
  <c r="CT21" i="15"/>
  <c r="BY44" i="15"/>
  <c r="Q44" i="15"/>
  <c r="BY34" i="15"/>
  <c r="Q34" i="15"/>
  <c r="DM44" i="15"/>
  <c r="BE44" i="15"/>
  <c r="DM34" i="15"/>
  <c r="BE34" i="15"/>
  <c r="Q24" i="15"/>
  <c r="CS44" i="15"/>
  <c r="CS34" i="15"/>
  <c r="BE24" i="15"/>
  <c r="DM24" i="15"/>
  <c r="BF15" i="15"/>
  <c r="CT19" i="15"/>
  <c r="R21" i="15"/>
  <c r="AM5" i="15"/>
  <c r="BY36" i="15"/>
  <c r="Q36" i="15"/>
  <c r="DM36" i="15"/>
  <c r="BE36" i="15"/>
  <c r="Q26" i="15"/>
  <c r="CS36" i="15"/>
  <c r="BE26" i="15"/>
  <c r="CS16" i="15"/>
  <c r="BE16" i="15"/>
  <c r="Q16" i="15"/>
  <c r="DM26" i="15"/>
  <c r="AK7" i="15"/>
  <c r="DN37" i="15"/>
  <c r="AL37" i="15"/>
  <c r="AL27" i="15"/>
  <c r="DO38" i="15"/>
  <c r="CU38" i="15"/>
  <c r="AM38" i="15"/>
  <c r="DO28" i="15"/>
  <c r="S28" i="15"/>
  <c r="CA38" i="15"/>
  <c r="AM28" i="15"/>
  <c r="CA28" i="15"/>
  <c r="DO18" i="15"/>
  <c r="CA18" i="15"/>
  <c r="AM18" i="15"/>
  <c r="AM9" i="15"/>
  <c r="BY40" i="15"/>
  <c r="Q40" i="15"/>
  <c r="DM40" i="15"/>
  <c r="BE40" i="15"/>
  <c r="Q30" i="15"/>
  <c r="CS40" i="15"/>
  <c r="DM30" i="15"/>
  <c r="BE30" i="15"/>
  <c r="CS30" i="15"/>
  <c r="CS20" i="15"/>
  <c r="BE20" i="15"/>
  <c r="Q20" i="15"/>
  <c r="R11" i="15"/>
  <c r="S15" i="15"/>
  <c r="AK15" i="15"/>
  <c r="BG15" i="15"/>
  <c r="BY15" i="15"/>
  <c r="CU15" i="15"/>
  <c r="DM15" i="15"/>
  <c r="S16" i="15"/>
  <c r="AK16" i="15"/>
  <c r="BG16" i="15"/>
  <c r="BY16" i="15"/>
  <c r="CU16" i="15"/>
  <c r="DM16" i="15"/>
  <c r="S17" i="15"/>
  <c r="AK17" i="15"/>
  <c r="BG17" i="15"/>
  <c r="BY17" i="15"/>
  <c r="CU17" i="15"/>
  <c r="DM17" i="15"/>
  <c r="S18" i="15"/>
  <c r="AK18" i="15"/>
  <c r="BG18" i="15"/>
  <c r="BY18" i="15"/>
  <c r="CU18" i="15"/>
  <c r="DM18" i="15"/>
  <c r="S19" i="15"/>
  <c r="BG19" i="15"/>
  <c r="CU19" i="15"/>
  <c r="S20" i="15"/>
  <c r="AK20" i="15"/>
  <c r="BG20" i="15"/>
  <c r="BY20" i="15"/>
  <c r="CU20" i="15"/>
  <c r="DM20" i="15"/>
  <c r="CS24" i="15"/>
  <c r="S25" i="15"/>
  <c r="CA26" i="15"/>
  <c r="CS26" i="15"/>
  <c r="AK27" i="15"/>
  <c r="DN28" i="15"/>
  <c r="AL33" i="15"/>
  <c r="DN35" i="15"/>
  <c r="AL35" i="15"/>
  <c r="BZ25" i="15"/>
  <c r="BY38" i="15"/>
  <c r="Q38" i="15"/>
  <c r="DM38" i="15"/>
  <c r="BE38" i="15"/>
  <c r="Q28" i="15"/>
  <c r="CS38" i="15"/>
  <c r="DM28" i="15"/>
  <c r="BE28" i="15"/>
  <c r="CS28" i="15"/>
  <c r="CS18" i="15"/>
  <c r="BE18" i="15"/>
  <c r="Q18" i="15"/>
  <c r="R15" i="15"/>
  <c r="CT15" i="15"/>
  <c r="BF19" i="15"/>
  <c r="BF21" i="15"/>
  <c r="S26" i="15"/>
  <c r="AL5" i="15"/>
  <c r="AM6" i="15"/>
  <c r="BY37" i="15"/>
  <c r="Q37" i="15"/>
  <c r="DM37" i="15"/>
  <c r="BE37" i="15"/>
  <c r="Q27" i="15"/>
  <c r="CS37" i="15"/>
  <c r="DM27" i="15"/>
  <c r="BE27" i="15"/>
  <c r="CS27" i="15"/>
  <c r="CS17" i="15"/>
  <c r="BE17" i="15"/>
  <c r="Q17" i="15"/>
  <c r="DN38" i="15"/>
  <c r="AL38" i="15"/>
  <c r="AL28" i="15"/>
  <c r="AL9" i="15"/>
  <c r="BY42" i="15"/>
  <c r="Q42" i="15"/>
  <c r="DM42" i="15"/>
  <c r="BE42" i="15"/>
  <c r="Q32" i="15"/>
  <c r="CS42" i="15"/>
  <c r="DM32" i="15"/>
  <c r="BE32" i="15"/>
  <c r="DM22" i="15"/>
  <c r="CS32" i="15"/>
  <c r="BE22" i="15"/>
  <c r="AK22" i="15"/>
  <c r="BY35" i="15"/>
  <c r="Q35" i="15"/>
  <c r="DM35" i="15"/>
  <c r="BE35" i="15"/>
  <c r="Q25" i="15"/>
  <c r="CS35" i="15"/>
  <c r="DM25" i="15"/>
  <c r="CS25" i="15"/>
  <c r="CS15" i="15"/>
  <c r="BE15" i="15"/>
  <c r="Q15" i="15"/>
  <c r="BE25" i="15"/>
  <c r="DN36" i="15"/>
  <c r="AL36" i="15"/>
  <c r="AL26" i="15"/>
  <c r="DO37" i="15"/>
  <c r="CU37" i="15"/>
  <c r="AM37" i="15"/>
  <c r="DO27" i="15"/>
  <c r="S27" i="15"/>
  <c r="CA37" i="15"/>
  <c r="AM27" i="15"/>
  <c r="CA27" i="15"/>
  <c r="DO17" i="15"/>
  <c r="CA17" i="15"/>
  <c r="AM17" i="15"/>
  <c r="BY39" i="15"/>
  <c r="Q39" i="15"/>
  <c r="DM39" i="15"/>
  <c r="BE39" i="15"/>
  <c r="Q29" i="15"/>
  <c r="CS39" i="15"/>
  <c r="DM29" i="15"/>
  <c r="BE29" i="15"/>
  <c r="CS29" i="15"/>
  <c r="CS19" i="15"/>
  <c r="BE19" i="15"/>
  <c r="Q19" i="15"/>
  <c r="AL11" i="15"/>
  <c r="DO42" i="15"/>
  <c r="CU42" i="15"/>
  <c r="AM42" i="15"/>
  <c r="DO32" i="15"/>
  <c r="S32" i="15"/>
  <c r="CA42" i="15"/>
  <c r="AM32" i="15"/>
  <c r="CU22" i="15"/>
  <c r="CA32" i="15"/>
  <c r="CA22" i="15"/>
  <c r="S22" i="15"/>
  <c r="DN43" i="15"/>
  <c r="DN33" i="15"/>
  <c r="AL43" i="15"/>
  <c r="CT23" i="15"/>
  <c r="AM22" i="15"/>
  <c r="BG22" i="15"/>
  <c r="BY22" i="15"/>
  <c r="BY24" i="15"/>
  <c r="AK25" i="15"/>
  <c r="CU25" i="15"/>
  <c r="DO25" i="15"/>
  <c r="BY26" i="15"/>
  <c r="DN27" i="15"/>
  <c r="BZ29" i="15"/>
  <c r="AK30" i="15"/>
  <c r="DN31" i="15"/>
  <c r="DN40" i="15"/>
  <c r="AL40" i="15"/>
  <c r="DO41" i="15"/>
  <c r="CU41" i="15"/>
  <c r="AM41" i="15"/>
  <c r="DO31" i="15"/>
  <c r="S31" i="15"/>
  <c r="CA41" i="15"/>
  <c r="AM31" i="15"/>
  <c r="BY43" i="15"/>
  <c r="Q43" i="15"/>
  <c r="BY33" i="15"/>
  <c r="Q33" i="15"/>
  <c r="DM43" i="15"/>
  <c r="BE43" i="15"/>
  <c r="DM33" i="15"/>
  <c r="BE33" i="15"/>
  <c r="CS43" i="15"/>
  <c r="CS33" i="15"/>
  <c r="DN44" i="15"/>
  <c r="DN34" i="15"/>
  <c r="AL44" i="15"/>
  <c r="AL34" i="15"/>
  <c r="CA21" i="15"/>
  <c r="DN21" i="15"/>
  <c r="DN22" i="15"/>
  <c r="S23" i="15"/>
  <c r="AK23" i="15"/>
  <c r="CA23" i="15"/>
  <c r="DN23" i="15"/>
  <c r="BF24" i="15"/>
  <c r="R25" i="15"/>
  <c r="DN25" i="15"/>
  <c r="BF26" i="15"/>
  <c r="CU27" i="15"/>
  <c r="CU28" i="15"/>
  <c r="CU29" i="15"/>
  <c r="CU30" i="15"/>
  <c r="CU31" i="15"/>
  <c r="CU32" i="15"/>
  <c r="DO44" i="15"/>
  <c r="DO34" i="15"/>
  <c r="CU44" i="15"/>
  <c r="AM44" i="15"/>
  <c r="CU34" i="15"/>
  <c r="AM34" i="15"/>
  <c r="CA44" i="15"/>
  <c r="CA34" i="15"/>
  <c r="Q21" i="15"/>
  <c r="AM21" i="15"/>
  <c r="BE21" i="15"/>
  <c r="BZ21" i="15"/>
  <c r="BZ22" i="15"/>
  <c r="BE23" i="15"/>
  <c r="BZ23" i="15"/>
  <c r="AL24" i="15"/>
  <c r="BG24" i="15"/>
  <c r="DO24" i="15"/>
  <c r="BY25" i="15"/>
  <c r="BG26" i="15"/>
  <c r="R27" i="15"/>
  <c r="BG27" i="15"/>
  <c r="R28" i="15"/>
  <c r="BG28" i="15"/>
  <c r="R29" i="15"/>
  <c r="BG29" i="15"/>
  <c r="R30" i="15"/>
  <c r="BG30" i="15"/>
  <c r="R31" i="15"/>
  <c r="BG31" i="15"/>
  <c r="CA31" i="15"/>
  <c r="R32" i="15"/>
  <c r="BG32" i="15"/>
  <c r="BY41" i="15"/>
  <c r="Q41" i="15"/>
  <c r="DM41" i="15"/>
  <c r="BE41" i="15"/>
  <c r="Q31" i="15"/>
  <c r="CS41" i="15"/>
  <c r="DM31" i="15"/>
  <c r="BE31" i="15"/>
  <c r="DN42" i="15"/>
  <c r="AL42" i="15"/>
  <c r="DO43" i="15"/>
  <c r="DO33" i="15"/>
  <c r="CU43" i="15"/>
  <c r="AM43" i="15"/>
  <c r="CU33" i="15"/>
  <c r="AM33" i="15"/>
  <c r="CA43" i="15"/>
  <c r="CA33" i="15"/>
  <c r="CU21" i="15"/>
  <c r="DM21" i="15"/>
  <c r="AL22" i="15"/>
  <c r="AL23" i="15"/>
  <c r="CU23" i="15"/>
  <c r="DM23" i="15"/>
  <c r="R24" i="15"/>
  <c r="AM24" i="15"/>
  <c r="DN24" i="15"/>
  <c r="BF25" i="15"/>
  <c r="R26" i="15"/>
  <c r="DN26" i="15"/>
  <c r="BY27" i="15"/>
  <c r="BY28" i="15"/>
  <c r="BY29" i="15"/>
  <c r="AL30" i="15"/>
  <c r="BY30" i="15"/>
  <c r="BY31" i="15"/>
  <c r="AL32" i="15"/>
  <c r="BY32" i="15"/>
  <c r="R33" i="15"/>
  <c r="BG33" i="15"/>
  <c r="R34" i="15"/>
  <c r="BG34" i="15"/>
  <c r="R35" i="15"/>
  <c r="BG35" i="15"/>
  <c r="R36" i="15"/>
  <c r="BG36" i="15"/>
  <c r="R37" i="15"/>
  <c r="BG37" i="15"/>
  <c r="R38" i="15"/>
  <c r="BG38" i="15"/>
  <c r="R39" i="15"/>
  <c r="BG39" i="15"/>
  <c r="R40" i="15"/>
  <c r="BG40" i="15"/>
  <c r="R41" i="15"/>
  <c r="BG41" i="15"/>
  <c r="R42" i="15"/>
  <c r="BG42" i="15"/>
  <c r="R43" i="15"/>
  <c r="BG43" i="15"/>
  <c r="R44" i="15"/>
  <c r="BG44" i="15"/>
  <c r="CT24" i="15"/>
  <c r="CT25" i="15"/>
  <c r="CT26" i="15"/>
  <c r="CT27" i="15"/>
  <c r="CT28" i="15"/>
  <c r="CT29" i="15"/>
  <c r="CT30" i="15"/>
  <c r="CT31" i="15"/>
  <c r="CT32" i="15"/>
  <c r="S33" i="15"/>
  <c r="S34" i="15"/>
  <c r="S35" i="15"/>
  <c r="S36" i="15"/>
  <c r="S37" i="15"/>
  <c r="S38" i="15"/>
  <c r="S39" i="15"/>
  <c r="S40" i="15"/>
  <c r="S41" i="15"/>
  <c r="S42" i="15"/>
  <c r="S43" i="15"/>
  <c r="S44" i="15"/>
  <c r="BF27" i="15"/>
  <c r="BF28" i="15"/>
  <c r="BF29" i="15"/>
  <c r="BF30" i="15"/>
  <c r="BF31" i="15"/>
  <c r="BF32" i="15"/>
  <c r="AK33" i="15"/>
  <c r="BZ33" i="15"/>
  <c r="AK34" i="15"/>
  <c r="BZ34" i="15"/>
  <c r="AK35" i="15"/>
  <c r="BZ35" i="15"/>
  <c r="AK36" i="15"/>
  <c r="BZ36" i="15"/>
  <c r="AK37" i="15"/>
  <c r="BZ37" i="15"/>
  <c r="AK38" i="15"/>
  <c r="BZ38" i="15"/>
  <c r="AK39" i="15"/>
  <c r="BZ39" i="15"/>
  <c r="AK40" i="15"/>
  <c r="BZ40" i="15"/>
  <c r="AK41" i="15"/>
  <c r="BZ41" i="15"/>
  <c r="AK42" i="15"/>
  <c r="BZ42" i="15"/>
  <c r="AK43" i="15"/>
  <c r="BZ43" i="15"/>
  <c r="AK44" i="15"/>
  <c r="BZ44" i="15"/>
  <c r="CT33" i="15"/>
  <c r="CT34" i="15"/>
  <c r="CT35" i="15"/>
  <c r="CT36" i="15"/>
  <c r="CT37" i="15"/>
  <c r="CT38" i="15"/>
  <c r="CT39" i="15"/>
  <c r="CT40" i="15"/>
  <c r="CT41" i="15"/>
  <c r="CT42" i="15"/>
  <c r="CT43" i="15"/>
  <c r="CT44" i="15"/>
  <c r="BF33" i="15"/>
  <c r="BF34" i="15"/>
  <c r="BF35" i="15"/>
  <c r="BF36" i="15"/>
  <c r="BF37" i="15"/>
  <c r="BF38" i="15"/>
  <c r="BF39" i="15"/>
  <c r="BF40" i="15"/>
  <c r="BF41" i="15"/>
  <c r="BF42" i="15"/>
  <c r="BF43" i="15"/>
  <c r="BF44" i="15"/>
  <c r="O6" i="1" l="1"/>
  <c r="O7" i="1"/>
  <c r="O8" i="1"/>
  <c r="O9" i="1"/>
  <c r="O10" i="1"/>
  <c r="O11" i="1"/>
  <c r="O12" i="1"/>
  <c r="O13" i="1"/>
  <c r="O14" i="1"/>
  <c r="O15" i="1"/>
  <c r="O16" i="1"/>
  <c r="O17" i="1"/>
  <c r="O18" i="1"/>
  <c r="O19" i="1"/>
  <c r="O20" i="1"/>
  <c r="O21" i="1"/>
  <c r="O22" i="1"/>
  <c r="O23" i="1"/>
  <c r="O24" i="1"/>
  <c r="O25" i="1"/>
  <c r="O26" i="1"/>
  <c r="O27" i="1"/>
  <c r="O28" i="1"/>
  <c r="O29" i="1"/>
  <c r="O30" i="1"/>
  <c r="O31" i="1"/>
  <c r="O32" i="1"/>
  <c r="O33" i="1"/>
  <c r="O34" i="1"/>
  <c r="O35" i="1"/>
  <c r="O36" i="1"/>
  <c r="O37" i="1"/>
  <c r="O38" i="1"/>
  <c r="O39" i="1"/>
  <c r="O40" i="1"/>
  <c r="O41" i="1"/>
  <c r="O42" i="1"/>
  <c r="O43" i="1"/>
  <c r="O44" i="1"/>
  <c r="O5" i="1"/>
  <c r="N6" i="1"/>
  <c r="N7" i="1"/>
  <c r="N8" i="1"/>
  <c r="N9" i="1"/>
  <c r="N10" i="1"/>
  <c r="N11" i="1"/>
  <c r="N12" i="1"/>
  <c r="N13" i="1"/>
  <c r="N14" i="1"/>
  <c r="N15" i="1"/>
  <c r="N16" i="1"/>
  <c r="N17" i="1"/>
  <c r="N18" i="1"/>
  <c r="N19" i="1"/>
  <c r="N20" i="1"/>
  <c r="N21" i="1"/>
  <c r="N22" i="1"/>
  <c r="N23" i="1"/>
  <c r="N24" i="1"/>
  <c r="N25" i="1"/>
  <c r="N26" i="1"/>
  <c r="N27" i="1"/>
  <c r="N28" i="1"/>
  <c r="N29" i="1"/>
  <c r="N30" i="1"/>
  <c r="N31" i="1"/>
  <c r="N32" i="1"/>
  <c r="N33" i="1"/>
  <c r="N34" i="1"/>
  <c r="N35" i="1"/>
  <c r="N36" i="1"/>
  <c r="N37" i="1"/>
  <c r="N38" i="1"/>
  <c r="N39" i="1"/>
  <c r="N40" i="1"/>
  <c r="N41" i="1"/>
  <c r="N42" i="1"/>
  <c r="N43" i="1"/>
  <c r="N44" i="1"/>
  <c r="M6" i="1"/>
  <c r="M7" i="1"/>
  <c r="M8" i="1"/>
  <c r="M9" i="1"/>
  <c r="M10" i="1"/>
  <c r="M11" i="1"/>
  <c r="M12" i="1"/>
  <c r="M13" i="1"/>
  <c r="M14" i="1"/>
  <c r="M15" i="1"/>
  <c r="M16" i="1"/>
  <c r="M17" i="1"/>
  <c r="M18" i="1"/>
  <c r="M19" i="1"/>
  <c r="M20" i="1"/>
  <c r="M21" i="1"/>
  <c r="M22" i="1"/>
  <c r="M23" i="1"/>
  <c r="M24" i="1"/>
  <c r="M25" i="1"/>
  <c r="M26" i="1"/>
  <c r="M27" i="1"/>
  <c r="M28" i="1"/>
  <c r="M29" i="1"/>
  <c r="M30" i="1"/>
  <c r="M31" i="1"/>
  <c r="M32" i="1"/>
  <c r="M33" i="1"/>
  <c r="M34" i="1"/>
  <c r="M35" i="1"/>
  <c r="M36" i="1"/>
  <c r="M37" i="1"/>
  <c r="M38" i="1"/>
  <c r="M39" i="1"/>
  <c r="M40" i="1"/>
  <c r="M41" i="1"/>
  <c r="M42" i="1"/>
  <c r="M43" i="1"/>
  <c r="M44" i="1"/>
  <c r="M5" i="1"/>
  <c r="AJ6" i="1" l="1"/>
  <c r="AK6" i="1"/>
  <c r="AL6" i="1"/>
  <c r="AJ7" i="1"/>
  <c r="AK7" i="1"/>
  <c r="AL7" i="1"/>
  <c r="AJ8" i="1"/>
  <c r="AK8" i="1"/>
  <c r="AL8" i="1"/>
  <c r="AJ9" i="1"/>
  <c r="AK9" i="1"/>
  <c r="AL9" i="1"/>
  <c r="AJ10" i="1"/>
  <c r="AK10" i="1"/>
  <c r="AL10" i="1"/>
  <c r="AJ11" i="1"/>
  <c r="AK11" i="1"/>
  <c r="AL11" i="1"/>
  <c r="AJ12" i="1"/>
  <c r="AK12" i="1"/>
  <c r="AL12" i="1"/>
  <c r="AJ13" i="1"/>
  <c r="AK13" i="1"/>
  <c r="AL13" i="1"/>
  <c r="AJ14" i="1"/>
  <c r="AK14" i="1"/>
  <c r="AL14" i="1"/>
  <c r="AJ15" i="1"/>
  <c r="AK15" i="1"/>
  <c r="AL15" i="1"/>
  <c r="AJ16" i="1"/>
  <c r="AK16" i="1"/>
  <c r="AL16" i="1"/>
  <c r="AJ17" i="1"/>
  <c r="AK17" i="1"/>
  <c r="AL17" i="1"/>
  <c r="AJ18" i="1"/>
  <c r="AK18" i="1"/>
  <c r="AL18" i="1"/>
  <c r="AJ19" i="1"/>
  <c r="AK19" i="1"/>
  <c r="AL19" i="1"/>
  <c r="AJ20" i="1"/>
  <c r="AK20" i="1"/>
  <c r="AL20" i="1"/>
  <c r="AJ21" i="1"/>
  <c r="AK21" i="1"/>
  <c r="AL21" i="1"/>
  <c r="AJ22" i="1"/>
  <c r="AK22" i="1"/>
  <c r="AL22" i="1"/>
  <c r="AJ23" i="1"/>
  <c r="AK23" i="1"/>
  <c r="AL23" i="1"/>
  <c r="AJ24" i="1"/>
  <c r="AK24" i="1"/>
  <c r="AL24" i="1"/>
  <c r="AJ25" i="1"/>
  <c r="AK25" i="1"/>
  <c r="AL25" i="1"/>
  <c r="AJ26" i="1"/>
  <c r="AK26" i="1"/>
  <c r="AL26" i="1"/>
  <c r="AJ27" i="1"/>
  <c r="AK27" i="1"/>
  <c r="AL27" i="1"/>
  <c r="AJ28" i="1"/>
  <c r="AK28" i="1"/>
  <c r="AL28" i="1"/>
  <c r="AJ29" i="1"/>
  <c r="AK29" i="1"/>
  <c r="AL29" i="1"/>
  <c r="AJ30" i="1"/>
  <c r="AK30" i="1"/>
  <c r="AL30" i="1"/>
  <c r="AJ31" i="1"/>
  <c r="AK31" i="1"/>
  <c r="AL31" i="1"/>
  <c r="AJ32" i="1"/>
  <c r="AK32" i="1"/>
  <c r="AL32" i="1"/>
  <c r="AJ33" i="1"/>
  <c r="AK33" i="1"/>
  <c r="AL33" i="1"/>
  <c r="AJ34" i="1"/>
  <c r="AK34" i="1"/>
  <c r="AL34" i="1"/>
  <c r="AJ35" i="1"/>
  <c r="AK35" i="1"/>
  <c r="AL35" i="1"/>
  <c r="AJ36" i="1"/>
  <c r="AK36" i="1"/>
  <c r="AL36" i="1"/>
  <c r="AJ37" i="1"/>
  <c r="AK37" i="1"/>
  <c r="AL37" i="1"/>
  <c r="AJ38" i="1"/>
  <c r="AK38" i="1"/>
  <c r="AL38" i="1"/>
  <c r="AJ39" i="1"/>
  <c r="AK39" i="1"/>
  <c r="AL39" i="1"/>
  <c r="AJ40" i="1"/>
  <c r="AK40" i="1"/>
  <c r="AL40" i="1"/>
  <c r="AJ41" i="1"/>
  <c r="AK41" i="1"/>
  <c r="AL41" i="1"/>
  <c r="AJ42" i="1"/>
  <c r="AK42" i="1"/>
  <c r="AL42" i="1"/>
  <c r="AJ43" i="1"/>
  <c r="AK43" i="1"/>
  <c r="AL43" i="1"/>
  <c r="AJ44" i="1"/>
  <c r="AK44" i="1"/>
  <c r="AL44" i="1"/>
  <c r="AK5" i="1"/>
  <c r="AL5" i="1"/>
  <c r="AJ5" i="1"/>
  <c r="N5" i="1"/>
  <c r="CI5" i="1"/>
  <c r="P25" i="1" s="1"/>
  <c r="CJ5" i="1"/>
  <c r="CK5" i="1"/>
  <c r="CI6" i="1"/>
  <c r="CJ6" i="1"/>
  <c r="Q36" i="1" s="1"/>
  <c r="CK6" i="1"/>
  <c r="R16" i="1" s="1"/>
  <c r="CI7" i="1"/>
  <c r="P27" i="1" s="1"/>
  <c r="CJ7" i="1"/>
  <c r="CK7" i="1"/>
  <c r="CI8" i="1"/>
  <c r="CJ8" i="1"/>
  <c r="Q18" i="1" s="1"/>
  <c r="CK8" i="1"/>
  <c r="R18" i="1" s="1"/>
  <c r="CI9" i="1"/>
  <c r="P39" i="1" s="1"/>
  <c r="CJ9" i="1"/>
  <c r="CK9" i="1"/>
  <c r="CI10" i="1"/>
  <c r="P10" i="1" s="1"/>
  <c r="CJ10" i="1"/>
  <c r="Q40" i="1" s="1"/>
  <c r="CK10" i="1"/>
  <c r="CI11" i="1"/>
  <c r="CJ11" i="1"/>
  <c r="CK11" i="1"/>
  <c r="R31" i="1" s="1"/>
  <c r="CI12" i="1"/>
  <c r="CJ12" i="1"/>
  <c r="Q12" i="1" s="1"/>
  <c r="CK12" i="1"/>
  <c r="CI13" i="1"/>
  <c r="P23" i="1" s="1"/>
  <c r="CJ13" i="1"/>
  <c r="Q43" i="1" s="1"/>
  <c r="CK13" i="1"/>
  <c r="CI14" i="1"/>
  <c r="P14" i="1" s="1"/>
  <c r="CJ14" i="1"/>
  <c r="CK14" i="1"/>
  <c r="R44" i="1" s="1"/>
  <c r="CI15" i="1"/>
  <c r="CJ15" i="1"/>
  <c r="CK15" i="1"/>
  <c r="CI16" i="1"/>
  <c r="CJ16" i="1"/>
  <c r="CK16" i="1"/>
  <c r="CI17" i="1"/>
  <c r="CJ17" i="1"/>
  <c r="CK17" i="1"/>
  <c r="CI18" i="1"/>
  <c r="CJ18" i="1"/>
  <c r="CK18" i="1"/>
  <c r="CI19" i="1"/>
  <c r="CJ19" i="1"/>
  <c r="CK19" i="1"/>
  <c r="CI20" i="1"/>
  <c r="CJ20" i="1"/>
  <c r="CK20" i="1"/>
  <c r="CI21" i="1"/>
  <c r="CJ21" i="1"/>
  <c r="CK21" i="1"/>
  <c r="CI22" i="1"/>
  <c r="CJ22" i="1"/>
  <c r="CK22" i="1"/>
  <c r="CI23" i="1"/>
  <c r="CJ23" i="1"/>
  <c r="CK23" i="1"/>
  <c r="CI24" i="1"/>
  <c r="CJ24" i="1"/>
  <c r="CK24" i="1"/>
  <c r="CI25" i="1"/>
  <c r="CJ25" i="1"/>
  <c r="CK25" i="1"/>
  <c r="CO25" i="1" s="1"/>
  <c r="CI26" i="1"/>
  <c r="CJ26" i="1"/>
  <c r="CK26" i="1"/>
  <c r="CI27" i="1"/>
  <c r="CM27" i="1" s="1"/>
  <c r="CJ27" i="1"/>
  <c r="CN27" i="1" s="1"/>
  <c r="CK27" i="1"/>
  <c r="CI28" i="1"/>
  <c r="CJ28" i="1"/>
  <c r="CN28" i="1" s="1"/>
  <c r="CK28" i="1"/>
  <c r="CI29" i="1"/>
  <c r="CJ29" i="1"/>
  <c r="CK29" i="1"/>
  <c r="CO29" i="1" s="1"/>
  <c r="CI30" i="1"/>
  <c r="CJ30" i="1"/>
  <c r="CK30" i="1"/>
  <c r="CI31" i="1"/>
  <c r="CM31" i="1" s="1"/>
  <c r="CJ31" i="1"/>
  <c r="CK31" i="1"/>
  <c r="CI32" i="1"/>
  <c r="CJ32" i="1"/>
  <c r="CN32" i="1" s="1"/>
  <c r="CK32" i="1"/>
  <c r="CI33" i="1"/>
  <c r="CJ33" i="1"/>
  <c r="CK33" i="1"/>
  <c r="CO33" i="1" s="1"/>
  <c r="CI34" i="1"/>
  <c r="CJ34" i="1"/>
  <c r="CK34" i="1"/>
  <c r="CI35" i="1"/>
  <c r="CJ35" i="1"/>
  <c r="CK35" i="1"/>
  <c r="CI36" i="1"/>
  <c r="CJ36" i="1"/>
  <c r="CK36" i="1"/>
  <c r="CI37" i="1"/>
  <c r="CJ37" i="1"/>
  <c r="CK37" i="1"/>
  <c r="CI38" i="1"/>
  <c r="CJ38" i="1"/>
  <c r="CK38" i="1"/>
  <c r="CI39" i="1"/>
  <c r="CJ39" i="1"/>
  <c r="CK39" i="1"/>
  <c r="CI40" i="1"/>
  <c r="CJ40" i="1"/>
  <c r="CK40" i="1"/>
  <c r="CI41" i="1"/>
  <c r="CJ41" i="1"/>
  <c r="CK41" i="1"/>
  <c r="CI42" i="1"/>
  <c r="CJ42" i="1"/>
  <c r="CK42" i="1"/>
  <c r="CI43" i="1"/>
  <c r="CJ43" i="1"/>
  <c r="CK43" i="1"/>
  <c r="CI44" i="1"/>
  <c r="CJ44" i="1"/>
  <c r="CK44" i="1"/>
  <c r="AT5" i="1"/>
  <c r="AU5" i="1"/>
  <c r="AV5" i="1"/>
  <c r="AT6" i="1"/>
  <c r="AU6" i="1"/>
  <c r="AV6" i="1"/>
  <c r="AT7" i="1"/>
  <c r="AU7" i="1"/>
  <c r="AV7" i="1"/>
  <c r="AT8" i="1"/>
  <c r="AU8" i="1"/>
  <c r="AV8" i="1"/>
  <c r="AT9" i="1"/>
  <c r="AU9" i="1"/>
  <c r="AV9" i="1"/>
  <c r="AT10" i="1"/>
  <c r="AU10" i="1"/>
  <c r="AV10" i="1"/>
  <c r="AT11" i="1"/>
  <c r="AU11" i="1"/>
  <c r="AV11" i="1"/>
  <c r="AT12" i="1"/>
  <c r="AU12" i="1"/>
  <c r="AV12" i="1"/>
  <c r="AT13" i="1"/>
  <c r="AU13" i="1"/>
  <c r="AV13" i="1"/>
  <c r="AT14" i="1"/>
  <c r="AU14" i="1"/>
  <c r="AV14" i="1"/>
  <c r="AT15" i="1"/>
  <c r="AU15" i="1"/>
  <c r="AV15" i="1"/>
  <c r="AT16" i="1"/>
  <c r="AU16" i="1"/>
  <c r="AV16" i="1"/>
  <c r="AT17" i="1"/>
  <c r="AU17" i="1"/>
  <c r="AV17" i="1"/>
  <c r="AT18" i="1"/>
  <c r="AU18" i="1"/>
  <c r="AV18" i="1"/>
  <c r="AT19" i="1"/>
  <c r="AU19" i="1"/>
  <c r="AV19" i="1"/>
  <c r="AT20" i="1"/>
  <c r="AU20" i="1"/>
  <c r="AV20" i="1"/>
  <c r="AT21" i="1"/>
  <c r="AU21" i="1"/>
  <c r="AV21" i="1"/>
  <c r="AT22" i="1"/>
  <c r="AU22" i="1"/>
  <c r="AV22" i="1"/>
  <c r="AT23" i="1"/>
  <c r="AU23" i="1"/>
  <c r="AV23" i="1"/>
  <c r="AT24" i="1"/>
  <c r="AU24" i="1"/>
  <c r="AV24" i="1"/>
  <c r="AT25" i="1"/>
  <c r="AU25" i="1"/>
  <c r="AV25" i="1"/>
  <c r="AT26" i="1"/>
  <c r="AU26" i="1"/>
  <c r="AV26" i="1"/>
  <c r="AT27" i="1"/>
  <c r="AU27" i="1"/>
  <c r="AV27" i="1"/>
  <c r="AT28" i="1"/>
  <c r="AU28" i="1"/>
  <c r="AV28" i="1"/>
  <c r="AT29" i="1"/>
  <c r="AU29" i="1"/>
  <c r="AV29" i="1"/>
  <c r="AT30" i="1"/>
  <c r="AU30" i="1"/>
  <c r="AV30" i="1"/>
  <c r="AT31" i="1"/>
  <c r="AU31" i="1"/>
  <c r="AV31" i="1"/>
  <c r="AT32" i="1"/>
  <c r="AU32" i="1"/>
  <c r="AV32" i="1"/>
  <c r="AT33" i="1"/>
  <c r="AU33" i="1"/>
  <c r="AV33" i="1"/>
  <c r="AT34" i="1"/>
  <c r="AU34" i="1"/>
  <c r="AV34" i="1"/>
  <c r="AT35" i="1"/>
  <c r="AU35" i="1"/>
  <c r="AV35" i="1"/>
  <c r="AT36" i="1"/>
  <c r="AU36" i="1"/>
  <c r="AV36" i="1"/>
  <c r="AT37" i="1"/>
  <c r="AU37" i="1"/>
  <c r="AV37" i="1"/>
  <c r="AT38" i="1"/>
  <c r="AU38" i="1"/>
  <c r="AV38" i="1"/>
  <c r="AT39" i="1"/>
  <c r="AU39" i="1"/>
  <c r="AV39" i="1"/>
  <c r="AT40" i="1"/>
  <c r="AU40" i="1"/>
  <c r="AV40" i="1"/>
  <c r="AT41" i="1"/>
  <c r="AU41" i="1"/>
  <c r="AV41" i="1"/>
  <c r="AT42" i="1"/>
  <c r="AU42" i="1"/>
  <c r="AV42" i="1"/>
  <c r="AT43" i="1"/>
  <c r="AU43" i="1"/>
  <c r="AV43" i="1"/>
  <c r="AT44" i="1"/>
  <c r="AU44" i="1"/>
  <c r="AV44" i="1"/>
  <c r="AN21" i="1" l="1"/>
  <c r="AN17" i="1"/>
  <c r="AM36" i="1"/>
  <c r="AO23" i="1"/>
  <c r="AO15" i="1"/>
  <c r="R36" i="1"/>
  <c r="AO17" i="1"/>
  <c r="AN26" i="1"/>
  <c r="Q10" i="1"/>
  <c r="R43" i="1"/>
  <c r="AM16" i="1"/>
  <c r="AO18" i="1"/>
  <c r="AM24" i="1"/>
  <c r="AN41" i="1"/>
  <c r="AM34" i="1"/>
  <c r="AO32" i="1"/>
  <c r="AN31" i="1"/>
  <c r="AM30" i="1"/>
  <c r="AO28" i="1"/>
  <c r="AN27" i="1"/>
  <c r="AM26" i="1"/>
  <c r="AN23" i="1"/>
  <c r="AO20" i="1"/>
  <c r="AN15" i="1"/>
  <c r="R33" i="1"/>
  <c r="AM20" i="1"/>
  <c r="AN44" i="1"/>
  <c r="AM43" i="1"/>
  <c r="AO41" i="1"/>
  <c r="AN40" i="1"/>
  <c r="AM39" i="1"/>
  <c r="AO37" i="1"/>
  <c r="AN36" i="1"/>
  <c r="AM35" i="1"/>
  <c r="AO29" i="1"/>
  <c r="AN24" i="1"/>
  <c r="AM23" i="1"/>
  <c r="AO21" i="1"/>
  <c r="AN20" i="1"/>
  <c r="AM19" i="1"/>
  <c r="AN16" i="1"/>
  <c r="AM15" i="1"/>
  <c r="P35" i="1"/>
  <c r="R5" i="1"/>
  <c r="AM17" i="1"/>
  <c r="AO31" i="1"/>
  <c r="AM44" i="1"/>
  <c r="AO42" i="1"/>
  <c r="AM40" i="1"/>
  <c r="AO38" i="1"/>
  <c r="AN37" i="1"/>
  <c r="AO30" i="1"/>
  <c r="AO22" i="1"/>
  <c r="AM41" i="1"/>
  <c r="AN34" i="1"/>
  <c r="AM33" i="1"/>
  <c r="AM25" i="1"/>
  <c r="AO39" i="1"/>
  <c r="R13" i="1"/>
  <c r="AO43" i="1"/>
  <c r="P31" i="1"/>
  <c r="AM21" i="1"/>
  <c r="Q8" i="1"/>
  <c r="AN38" i="1"/>
  <c r="R15" i="1"/>
  <c r="AO35" i="1"/>
  <c r="AO33" i="1"/>
  <c r="CO43" i="1"/>
  <c r="R14" i="1"/>
  <c r="AO34" i="1"/>
  <c r="AN33" i="1"/>
  <c r="Q23" i="1"/>
  <c r="P12" i="1"/>
  <c r="AM32" i="1"/>
  <c r="P42" i="1"/>
  <c r="R40" i="1"/>
  <c r="R30" i="1"/>
  <c r="Q29" i="1"/>
  <c r="P8" i="1"/>
  <c r="R6" i="1"/>
  <c r="AO26" i="1"/>
  <c r="Q25" i="1"/>
  <c r="AN25" i="1"/>
  <c r="Q35" i="1"/>
  <c r="Q19" i="1"/>
  <c r="AN18" i="1"/>
  <c r="AM28" i="1"/>
  <c r="Q22" i="1"/>
  <c r="AN42" i="1"/>
  <c r="Q42" i="1"/>
  <c r="AN22" i="1"/>
  <c r="R19" i="1"/>
  <c r="AO19" i="1"/>
  <c r="P17" i="1"/>
  <c r="AM37" i="1"/>
  <c r="Q32" i="1"/>
  <c r="AM22" i="1"/>
  <c r="AO25" i="1"/>
  <c r="AN29" i="1"/>
  <c r="AO44" i="1"/>
  <c r="AN43" i="1"/>
  <c r="AM42" i="1"/>
  <c r="AO40" i="1"/>
  <c r="AN39" i="1"/>
  <c r="AM38" i="1"/>
  <c r="AO36" i="1"/>
  <c r="AN35" i="1"/>
  <c r="AO24" i="1"/>
  <c r="AN19" i="1"/>
  <c r="AM18" i="1"/>
  <c r="AO16" i="1"/>
  <c r="AN32" i="1"/>
  <c r="AM31" i="1"/>
  <c r="AN28" i="1"/>
  <c r="AM27" i="1"/>
  <c r="CN42" i="1"/>
  <c r="CM41" i="1"/>
  <c r="CO39" i="1"/>
  <c r="CN38" i="1"/>
  <c r="CM37" i="1"/>
  <c r="CO35" i="1"/>
  <c r="CO23" i="1"/>
  <c r="CN22" i="1"/>
  <c r="CM21" i="1"/>
  <c r="CO19" i="1"/>
  <c r="CN18" i="1"/>
  <c r="CM17" i="1"/>
  <c r="CO15" i="1"/>
  <c r="Q24" i="1"/>
  <c r="Q20" i="1"/>
  <c r="R17" i="1"/>
  <c r="Q16" i="1"/>
  <c r="P5" i="1"/>
  <c r="P15" i="1"/>
  <c r="R7" i="1"/>
  <c r="AO27" i="1"/>
  <c r="AN30" i="1"/>
  <c r="R12" i="1"/>
  <c r="Q31" i="1"/>
  <c r="Q27" i="1"/>
  <c r="P16" i="1"/>
  <c r="Q14" i="1"/>
  <c r="R26" i="1"/>
  <c r="R10" i="1"/>
  <c r="AM29" i="1"/>
  <c r="R38" i="1"/>
  <c r="Q21" i="1"/>
  <c r="P6" i="1"/>
  <c r="R22" i="1"/>
  <c r="P44" i="1"/>
  <c r="P43" i="1"/>
  <c r="R41" i="1"/>
  <c r="R39" i="1"/>
  <c r="Q38" i="1"/>
  <c r="P36" i="1"/>
  <c r="R34" i="1"/>
  <c r="P33" i="1"/>
  <c r="Q30" i="1"/>
  <c r="P28" i="1"/>
  <c r="P26" i="1"/>
  <c r="R24" i="1"/>
  <c r="R20" i="1"/>
  <c r="P19" i="1"/>
  <c r="P18" i="1"/>
  <c r="Q15" i="1"/>
  <c r="Q11" i="1"/>
  <c r="R8" i="1"/>
  <c r="P7" i="1"/>
  <c r="Q6" i="1"/>
  <c r="Q41" i="1"/>
  <c r="Q37" i="1"/>
  <c r="Q33" i="1"/>
  <c r="Q17" i="1"/>
  <c r="Q13" i="1"/>
  <c r="Q9" i="1"/>
  <c r="R37" i="1"/>
  <c r="R29" i="1"/>
  <c r="R25" i="1"/>
  <c r="R21" i="1"/>
  <c r="R9" i="1"/>
  <c r="P41" i="1"/>
  <c r="P37" i="1"/>
  <c r="P29" i="1"/>
  <c r="P21" i="1"/>
  <c r="P13" i="1"/>
  <c r="P9" i="1"/>
  <c r="R28" i="1"/>
  <c r="CN41" i="1"/>
  <c r="CM40" i="1"/>
  <c r="Q44" i="1"/>
  <c r="R42" i="1"/>
  <c r="Q39" i="1"/>
  <c r="P38" i="1"/>
  <c r="R35" i="1"/>
  <c r="P34" i="1"/>
  <c r="R32" i="1"/>
  <c r="P30" i="1"/>
  <c r="Q28" i="1"/>
  <c r="Q26" i="1"/>
  <c r="P24" i="1"/>
  <c r="P22" i="1"/>
  <c r="P11" i="1"/>
  <c r="Q7" i="1"/>
  <c r="Q5" i="1"/>
  <c r="P40" i="1"/>
  <c r="Q34" i="1"/>
  <c r="P32" i="1"/>
  <c r="P20" i="1"/>
  <c r="R27" i="1"/>
  <c r="R23" i="1"/>
  <c r="R11" i="1"/>
  <c r="CN43" i="1"/>
  <c r="CN39" i="1"/>
  <c r="CO36" i="1"/>
  <c r="CO24" i="1"/>
  <c r="CM34" i="1"/>
  <c r="CM20" i="1"/>
  <c r="CO37" i="1"/>
  <c r="CN36" i="1"/>
  <c r="CM35" i="1"/>
  <c r="CN24" i="1"/>
  <c r="CO21" i="1"/>
  <c r="CN44" i="1"/>
  <c r="CN34" i="1"/>
  <c r="CM33" i="1"/>
  <c r="CO31" i="1"/>
  <c r="CN30" i="1"/>
  <c r="CM29" i="1"/>
  <c r="CM24" i="1"/>
  <c r="CN21" i="1"/>
  <c r="CM19" i="1"/>
  <c r="CO17" i="1"/>
  <c r="CN16" i="1"/>
  <c r="CM15" i="1"/>
  <c r="CM23" i="1"/>
  <c r="CN20" i="1"/>
  <c r="CM26" i="1"/>
  <c r="CM43" i="1"/>
  <c r="CO41" i="1"/>
  <c r="CN40" i="1"/>
  <c r="CM39" i="1"/>
  <c r="CO27" i="1"/>
  <c r="CN26" i="1"/>
  <c r="CM25" i="1"/>
  <c r="CN37" i="1"/>
  <c r="CM36" i="1"/>
  <c r="CN17" i="1"/>
  <c r="CM16" i="1"/>
  <c r="CO44" i="1"/>
  <c r="CM44" i="1"/>
  <c r="CN31" i="1"/>
  <c r="CM30" i="1"/>
  <c r="CM42" i="1"/>
  <c r="CM38" i="1"/>
  <c r="CN35" i="1"/>
  <c r="CO34" i="1"/>
  <c r="CN29" i="1"/>
  <c r="CN23" i="1"/>
  <c r="CO20" i="1"/>
  <c r="CM32" i="1"/>
  <c r="CM28" i="1"/>
  <c r="CO26" i="1"/>
  <c r="CN25" i="1"/>
  <c r="CM22" i="1"/>
  <c r="CN19" i="1"/>
  <c r="CM18" i="1"/>
  <c r="CO16" i="1"/>
  <c r="CN15" i="1"/>
  <c r="CO40" i="1"/>
  <c r="CN33" i="1"/>
  <c r="CO30" i="1"/>
  <c r="CO22" i="1"/>
  <c r="CO18" i="1"/>
  <c r="CO42" i="1"/>
  <c r="CO38" i="1"/>
  <c r="CO32" i="1"/>
  <c r="CO28" i="1"/>
  <c r="BX16" i="1"/>
  <c r="BY16" i="1"/>
  <c r="BZ16" i="1"/>
  <c r="BX17" i="1"/>
  <c r="BY17" i="1"/>
  <c r="BZ17" i="1"/>
  <c r="BX18" i="1"/>
  <c r="BY18" i="1"/>
  <c r="BZ18" i="1"/>
  <c r="BX19" i="1"/>
  <c r="BY19" i="1"/>
  <c r="BZ19" i="1"/>
  <c r="BX20" i="1"/>
  <c r="BY20" i="1"/>
  <c r="BZ20" i="1"/>
  <c r="BX21" i="1"/>
  <c r="BY21" i="1"/>
  <c r="BZ21" i="1"/>
  <c r="BX22" i="1"/>
  <c r="BY22" i="1"/>
  <c r="BZ22" i="1"/>
  <c r="BX23" i="1"/>
  <c r="BY23" i="1"/>
  <c r="BZ23" i="1"/>
  <c r="BX24" i="1"/>
  <c r="BY24" i="1"/>
  <c r="BZ24" i="1"/>
  <c r="BX25" i="1"/>
  <c r="BY25" i="1"/>
  <c r="BZ25" i="1"/>
  <c r="BX26" i="1"/>
  <c r="BY26" i="1"/>
  <c r="BZ26" i="1"/>
  <c r="BX27" i="1"/>
  <c r="BY27" i="1"/>
  <c r="BZ27" i="1"/>
  <c r="BX28" i="1"/>
  <c r="BY28" i="1"/>
  <c r="BZ28" i="1"/>
  <c r="BX29" i="1"/>
  <c r="BY29" i="1"/>
  <c r="BZ29" i="1"/>
  <c r="BX30" i="1"/>
  <c r="BY30" i="1"/>
  <c r="BZ30" i="1"/>
  <c r="BX31" i="1"/>
  <c r="BY31" i="1"/>
  <c r="BZ31" i="1"/>
  <c r="BX32" i="1"/>
  <c r="BY32" i="1"/>
  <c r="BZ32" i="1"/>
  <c r="BX33" i="1"/>
  <c r="BY33" i="1"/>
  <c r="BZ33" i="1"/>
  <c r="BX34" i="1"/>
  <c r="BY34" i="1"/>
  <c r="BZ34" i="1"/>
  <c r="BX35" i="1"/>
  <c r="BY35" i="1"/>
  <c r="BZ35" i="1"/>
  <c r="BX36" i="1"/>
  <c r="BY36" i="1"/>
  <c r="BZ36" i="1"/>
  <c r="BX37" i="1"/>
  <c r="BY37" i="1"/>
  <c r="BZ37" i="1"/>
  <c r="BX38" i="1"/>
  <c r="BY38" i="1"/>
  <c r="BZ38" i="1"/>
  <c r="BX39" i="1"/>
  <c r="BY39" i="1"/>
  <c r="BZ39" i="1"/>
  <c r="BX40" i="1"/>
  <c r="BY40" i="1"/>
  <c r="BZ40" i="1"/>
  <c r="BX41" i="1"/>
  <c r="BY41" i="1"/>
  <c r="BZ41" i="1"/>
  <c r="BX42" i="1"/>
  <c r="BY42" i="1"/>
  <c r="BZ42" i="1"/>
  <c r="BX43" i="1"/>
  <c r="BY43" i="1"/>
  <c r="BZ43" i="1"/>
  <c r="BX44" i="1"/>
  <c r="BY44" i="1"/>
  <c r="BZ44" i="1"/>
  <c r="BZ15" i="1"/>
  <c r="BY15" i="1"/>
  <c r="BX15" i="1"/>
  <c r="BZ6" i="1"/>
  <c r="BZ7" i="1"/>
  <c r="BZ8" i="1"/>
  <c r="BZ9" i="1"/>
  <c r="BZ10" i="1"/>
  <c r="BZ11" i="1"/>
  <c r="BZ12" i="1"/>
  <c r="BZ13" i="1"/>
  <c r="BZ14" i="1"/>
  <c r="BY6" i="1"/>
  <c r="BY7" i="1"/>
  <c r="BY8" i="1"/>
  <c r="BY9" i="1"/>
  <c r="BY10" i="1"/>
  <c r="BY11" i="1"/>
  <c r="BY12" i="1"/>
  <c r="BY13" i="1"/>
  <c r="BY14" i="1"/>
  <c r="BX6" i="1"/>
  <c r="BX7" i="1"/>
  <c r="BX8" i="1"/>
  <c r="BX9" i="1"/>
  <c r="BX10" i="1"/>
  <c r="BX11" i="1"/>
  <c r="BX12" i="1"/>
  <c r="BX13" i="1"/>
  <c r="BX14" i="1"/>
  <c r="BX5" i="1"/>
  <c r="Y6" i="1" l="1"/>
  <c r="Y7" i="1"/>
  <c r="Y8" i="1"/>
  <c r="Y9" i="1"/>
  <c r="Y10" i="1"/>
  <c r="Y11" i="1"/>
  <c r="Y12" i="1"/>
  <c r="Y13" i="1"/>
  <c r="Y14" i="1"/>
  <c r="Y15" i="1"/>
  <c r="Y16" i="1"/>
  <c r="Y17" i="1"/>
  <c r="Y18" i="1"/>
  <c r="Y19" i="1"/>
  <c r="Y20" i="1"/>
  <c r="Y21" i="1"/>
  <c r="Y22" i="1"/>
  <c r="Y23" i="1"/>
  <c r="Y24" i="1"/>
  <c r="Y25" i="1"/>
  <c r="Y26" i="1"/>
  <c r="Y27" i="1"/>
  <c r="Y28" i="1"/>
  <c r="Y29" i="1"/>
  <c r="Y30" i="1"/>
  <c r="Y31" i="1"/>
  <c r="Y32" i="1"/>
  <c r="Y33" i="1"/>
  <c r="Y34" i="1"/>
  <c r="Y35" i="1"/>
  <c r="Y36" i="1"/>
  <c r="Y37" i="1"/>
  <c r="Y38" i="1"/>
  <c r="Y39" i="1"/>
  <c r="Y40" i="1"/>
  <c r="Y41" i="1"/>
  <c r="Y42" i="1"/>
  <c r="Y43" i="1"/>
  <c r="Y44" i="1"/>
  <c r="Y5" i="1"/>
  <c r="X6" i="1"/>
  <c r="X7" i="1"/>
  <c r="X8" i="1"/>
  <c r="X9" i="1"/>
  <c r="X10" i="1"/>
  <c r="X11" i="1"/>
  <c r="X12" i="1"/>
  <c r="X13" i="1"/>
  <c r="X14" i="1"/>
  <c r="X15" i="1"/>
  <c r="X16" i="1"/>
  <c r="X17" i="1"/>
  <c r="X18" i="1"/>
  <c r="X19" i="1"/>
  <c r="X20" i="1"/>
  <c r="X21" i="1"/>
  <c r="X22" i="1"/>
  <c r="X23" i="1"/>
  <c r="X24" i="1"/>
  <c r="X25" i="1"/>
  <c r="X26" i="1"/>
  <c r="X27" i="1"/>
  <c r="X28" i="1"/>
  <c r="X29" i="1"/>
  <c r="X30" i="1"/>
  <c r="X31" i="1"/>
  <c r="X32" i="1"/>
  <c r="X33" i="1"/>
  <c r="X34" i="1"/>
  <c r="X35" i="1"/>
  <c r="X36" i="1"/>
  <c r="X37" i="1"/>
  <c r="X38" i="1"/>
  <c r="X39" i="1"/>
  <c r="X40" i="1"/>
  <c r="X41" i="1"/>
  <c r="X42" i="1"/>
  <c r="X43" i="1"/>
  <c r="X44" i="1"/>
  <c r="X5" i="1"/>
  <c r="BZ5" i="1" l="1"/>
  <c r="BY5" i="1"/>
  <c r="BF6" i="1" l="1"/>
  <c r="BF7" i="1"/>
  <c r="BF8" i="1"/>
  <c r="BF9" i="1"/>
  <c r="BF10" i="1"/>
  <c r="BF11" i="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5" i="1"/>
  <c r="BE6" i="1"/>
  <c r="BE7" i="1"/>
  <c r="BE8" i="1"/>
  <c r="BE9" i="1"/>
  <c r="BE10" i="1"/>
  <c r="BE11" i="1"/>
  <c r="BE12" i="1"/>
  <c r="BE13" i="1"/>
  <c r="BE14" i="1"/>
  <c r="BE15" i="1"/>
  <c r="BE16" i="1"/>
  <c r="BE17" i="1"/>
  <c r="BE18" i="1"/>
  <c r="BE19" i="1"/>
  <c r="BE20" i="1"/>
  <c r="BE21" i="1"/>
  <c r="BE22" i="1"/>
  <c r="BE23" i="1"/>
  <c r="BE24" i="1"/>
  <c r="BE25" i="1"/>
  <c r="BE26" i="1"/>
  <c r="BE27" i="1"/>
  <c r="BE28" i="1"/>
  <c r="BE29" i="1"/>
  <c r="BE30" i="1"/>
  <c r="BE31" i="1"/>
  <c r="BE32" i="1"/>
  <c r="BE33" i="1"/>
  <c r="BE34" i="1"/>
  <c r="BE35" i="1"/>
  <c r="BE36" i="1"/>
  <c r="BE37" i="1"/>
  <c r="BE38" i="1"/>
  <c r="BE39" i="1"/>
  <c r="BE40" i="1"/>
  <c r="BE41" i="1"/>
  <c r="BE42" i="1"/>
  <c r="BE43" i="1"/>
  <c r="BE44" i="1"/>
  <c r="BE5" i="1"/>
  <c r="BD8" i="1"/>
  <c r="BD5" i="1"/>
  <c r="BD7" i="1"/>
  <c r="W6" i="1" l="1"/>
  <c r="W5" i="1"/>
  <c r="W7" i="1"/>
  <c r="W8" i="1"/>
  <c r="BD6" i="1"/>
  <c r="BP15"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BP42" i="1"/>
  <c r="BP43" i="1"/>
  <c r="BP44" i="1"/>
  <c r="BO15" i="1"/>
  <c r="BO16" i="1"/>
  <c r="BO17" i="1"/>
  <c r="BO18" i="1"/>
  <c r="BO19" i="1"/>
  <c r="BO20" i="1"/>
  <c r="BO21" i="1"/>
  <c r="BO22" i="1"/>
  <c r="BO23" i="1"/>
  <c r="BO24" i="1"/>
  <c r="BO25" i="1"/>
  <c r="BO26" i="1"/>
  <c r="BO27" i="1"/>
  <c r="BO28" i="1"/>
  <c r="BO29" i="1"/>
  <c r="BO30" i="1"/>
  <c r="BO31" i="1"/>
  <c r="BO32" i="1"/>
  <c r="BO33" i="1"/>
  <c r="BO34" i="1"/>
  <c r="BO35" i="1"/>
  <c r="BO36" i="1"/>
  <c r="BO37" i="1"/>
  <c r="BO38" i="1"/>
  <c r="BO39" i="1"/>
  <c r="BO40" i="1"/>
  <c r="BO41" i="1"/>
  <c r="BO42" i="1"/>
  <c r="BO43" i="1"/>
  <c r="BO44" i="1"/>
  <c r="BN18" i="1"/>
  <c r="BN22" i="1"/>
  <c r="BN26" i="1"/>
  <c r="BN30" i="1"/>
  <c r="BN34" i="1"/>
  <c r="BN38" i="1"/>
  <c r="BN42" i="1"/>
  <c r="D5" i="1"/>
  <c r="E5" i="1" s="1"/>
  <c r="D6" i="1"/>
  <c r="E6" i="1" s="1"/>
  <c r="D7" i="1"/>
  <c r="E7" i="1" s="1"/>
  <c r="D8" i="1"/>
  <c r="E8" i="1" s="1"/>
  <c r="D9" i="1"/>
  <c r="E9" i="1" s="1"/>
  <c r="D10" i="1"/>
  <c r="E10" i="1" s="1"/>
  <c r="D11" i="1"/>
  <c r="E11" i="1" s="1"/>
  <c r="D12" i="1"/>
  <c r="E12" i="1" s="1"/>
  <c r="D13" i="1"/>
  <c r="E13" i="1" s="1"/>
  <c r="D14" i="1"/>
  <c r="E14" i="1" s="1"/>
  <c r="D15" i="1"/>
  <c r="E15" i="1" s="1"/>
  <c r="D16" i="1"/>
  <c r="E16" i="1" s="1"/>
  <c r="D17" i="1"/>
  <c r="E17" i="1" s="1"/>
  <c r="D18" i="1"/>
  <c r="E18" i="1" s="1"/>
  <c r="D19" i="1"/>
  <c r="E19" i="1" s="1"/>
  <c r="D20" i="1"/>
  <c r="E20" i="1" s="1"/>
  <c r="D21" i="1"/>
  <c r="E21" i="1" s="1"/>
  <c r="D22" i="1"/>
  <c r="E22" i="1" s="1"/>
  <c r="D23" i="1"/>
  <c r="E23" i="1" s="1"/>
  <c r="D24" i="1"/>
  <c r="E24" i="1" s="1"/>
  <c r="D25" i="1"/>
  <c r="E25" i="1" s="1"/>
  <c r="D26" i="1"/>
  <c r="E26" i="1" s="1"/>
  <c r="D27" i="1"/>
  <c r="E27" i="1" s="1"/>
  <c r="D28" i="1"/>
  <c r="E28" i="1" s="1"/>
  <c r="D29" i="1"/>
  <c r="E29" i="1" s="1"/>
  <c r="D30" i="1"/>
  <c r="E30" i="1" s="1"/>
  <c r="D31" i="1"/>
  <c r="E31" i="1" s="1"/>
  <c r="D32" i="1"/>
  <c r="E32" i="1" s="1"/>
  <c r="D33" i="1"/>
  <c r="E33" i="1" s="1"/>
  <c r="D34" i="1"/>
  <c r="E34" i="1" s="1"/>
  <c r="D35" i="1"/>
  <c r="E35" i="1" s="1"/>
  <c r="D36" i="1"/>
  <c r="E36" i="1" s="1"/>
  <c r="D37" i="1"/>
  <c r="E37" i="1" s="1"/>
  <c r="D38" i="1"/>
  <c r="E38" i="1" s="1"/>
  <c r="D39" i="1"/>
  <c r="E39" i="1" s="1"/>
  <c r="D40" i="1"/>
  <c r="E40" i="1" s="1"/>
  <c r="D41" i="1"/>
  <c r="E41" i="1" s="1"/>
  <c r="D42" i="1"/>
  <c r="E42" i="1" s="1"/>
  <c r="D43" i="1"/>
  <c r="E43" i="1" s="1"/>
  <c r="D44" i="1"/>
  <c r="E44" i="1" s="1"/>
  <c r="AW35" i="1" l="1"/>
  <c r="AW15" i="1"/>
  <c r="AW25" i="1"/>
  <c r="AX43" i="1"/>
  <c r="AX23" i="1"/>
  <c r="AX33" i="1"/>
  <c r="AX31" i="1"/>
  <c r="AX21" i="1"/>
  <c r="AX41" i="1"/>
  <c r="AY19" i="1"/>
  <c r="AY29" i="1"/>
  <c r="AY39" i="1"/>
  <c r="AW38" i="1"/>
  <c r="AW28" i="1"/>
  <c r="AW18" i="1"/>
  <c r="BS16" i="1"/>
  <c r="AY36" i="1"/>
  <c r="AY26" i="1"/>
  <c r="AY16" i="1"/>
  <c r="BS21" i="1"/>
  <c r="AY44" i="1"/>
  <c r="AY24" i="1"/>
  <c r="AY34" i="1"/>
  <c r="BS42" i="1"/>
  <c r="AY42" i="1"/>
  <c r="AY32" i="1"/>
  <c r="AY22" i="1"/>
  <c r="AW21" i="1"/>
  <c r="AW41" i="1"/>
  <c r="AW31" i="1"/>
  <c r="BR29" i="1"/>
  <c r="AX39" i="1"/>
  <c r="AX29" i="1"/>
  <c r="AX19" i="1"/>
  <c r="AY27" i="1"/>
  <c r="AY17" i="1"/>
  <c r="AY37" i="1"/>
  <c r="BH16" i="1"/>
  <c r="AX36" i="1"/>
  <c r="AX26" i="1"/>
  <c r="AX16" i="1"/>
  <c r="BI35" i="1"/>
  <c r="AY15" i="1"/>
  <c r="AY35" i="1"/>
  <c r="AY25" i="1"/>
  <c r="AX44" i="1"/>
  <c r="AX24" i="1"/>
  <c r="AX34" i="1"/>
  <c r="AX32" i="1"/>
  <c r="AX42" i="1"/>
  <c r="AX22" i="1"/>
  <c r="BS30" i="1"/>
  <c r="AY30" i="1"/>
  <c r="AY20" i="1"/>
  <c r="AY40" i="1"/>
  <c r="AY38" i="1"/>
  <c r="AY18" i="1"/>
  <c r="AY28" i="1"/>
  <c r="AX27" i="1"/>
  <c r="AX17" i="1"/>
  <c r="AX37" i="1"/>
  <c r="AW36" i="1"/>
  <c r="AW16" i="1"/>
  <c r="AW26" i="1"/>
  <c r="AX25" i="1"/>
  <c r="AX35" i="1"/>
  <c r="AX15" i="1"/>
  <c r="AY33" i="1"/>
  <c r="AY43" i="1"/>
  <c r="AY23" i="1"/>
  <c r="AY21" i="1"/>
  <c r="AY41" i="1"/>
  <c r="AY31" i="1"/>
  <c r="AX20" i="1"/>
  <c r="AX40" i="1"/>
  <c r="AX30" i="1"/>
  <c r="AX28" i="1"/>
  <c r="AX18" i="1"/>
  <c r="AX38" i="1"/>
  <c r="AW37" i="1"/>
  <c r="AW17" i="1"/>
  <c r="AW27" i="1"/>
  <c r="BS29" i="1"/>
  <c r="BS19" i="1"/>
  <c r="BQ26" i="1"/>
  <c r="BS20" i="1"/>
  <c r="BR39" i="1"/>
  <c r="BR19" i="1"/>
  <c r="BS37" i="1"/>
  <c r="BS17" i="1"/>
  <c r="BI25" i="1"/>
  <c r="BR26" i="1"/>
  <c r="BH19" i="1"/>
  <c r="BR44" i="1"/>
  <c r="BR36" i="1"/>
  <c r="BI30" i="1"/>
  <c r="BI20" i="1"/>
  <c r="BR16" i="1"/>
  <c r="BS25" i="1"/>
  <c r="BS40" i="1"/>
  <c r="BS32" i="1"/>
  <c r="W9" i="1"/>
  <c r="BD9" i="1"/>
  <c r="W10" i="1"/>
  <c r="BD10" i="1"/>
  <c r="W41" i="1"/>
  <c r="Z41" i="1" s="1"/>
  <c r="CA41" i="1"/>
  <c r="BD41" i="1"/>
  <c r="BG41" i="1" s="1"/>
  <c r="W37" i="1"/>
  <c r="Z37" i="1" s="1"/>
  <c r="CA37" i="1"/>
  <c r="BD37" i="1"/>
  <c r="BG37" i="1" s="1"/>
  <c r="BN37" i="1"/>
  <c r="BQ37" i="1" s="1"/>
  <c r="W33" i="1"/>
  <c r="BD33" i="1"/>
  <c r="BN33" i="1"/>
  <c r="W29" i="1"/>
  <c r="BD29" i="1"/>
  <c r="BN29" i="1"/>
  <c r="W25" i="1"/>
  <c r="Z25" i="1" s="1"/>
  <c r="CA25" i="1"/>
  <c r="BD25" i="1"/>
  <c r="BG25" i="1" s="1"/>
  <c r="BN25" i="1"/>
  <c r="BQ25" i="1" s="1"/>
  <c r="W21" i="1"/>
  <c r="Z21" i="1" s="1"/>
  <c r="CA21" i="1"/>
  <c r="BD21" i="1"/>
  <c r="BG21" i="1" s="1"/>
  <c r="BN21" i="1"/>
  <c r="BQ21" i="1" s="1"/>
  <c r="W17" i="1"/>
  <c r="Z17" i="1" s="1"/>
  <c r="CA17" i="1"/>
  <c r="BD17" i="1"/>
  <c r="BG17" i="1" s="1"/>
  <c r="BN17" i="1"/>
  <c r="AB13" i="1"/>
  <c r="AB43" i="1"/>
  <c r="AB23" i="1"/>
  <c r="AB33" i="1"/>
  <c r="CC23" i="1"/>
  <c r="CC33" i="1"/>
  <c r="CC43" i="1"/>
  <c r="BI23" i="1"/>
  <c r="BI43" i="1"/>
  <c r="BS23" i="1"/>
  <c r="BI33" i="1"/>
  <c r="AB11" i="1"/>
  <c r="AB41" i="1"/>
  <c r="AB21" i="1"/>
  <c r="CC41" i="1"/>
  <c r="AB31" i="1"/>
  <c r="CC21" i="1"/>
  <c r="CC31" i="1"/>
  <c r="BI31" i="1"/>
  <c r="BI41" i="1"/>
  <c r="BI21" i="1"/>
  <c r="BR30" i="1"/>
  <c r="AA30" i="1"/>
  <c r="AA20" i="1"/>
  <c r="CB40" i="1"/>
  <c r="AA10" i="1"/>
  <c r="AA40" i="1"/>
  <c r="CB20" i="1"/>
  <c r="CB30" i="1"/>
  <c r="BH20" i="1"/>
  <c r="BH40" i="1"/>
  <c r="BH30" i="1"/>
  <c r="AB28" i="1"/>
  <c r="AB8" i="1"/>
  <c r="AB18" i="1"/>
  <c r="AB38" i="1"/>
  <c r="CC18" i="1"/>
  <c r="CC28" i="1"/>
  <c r="CC38" i="1"/>
  <c r="BI18" i="1"/>
  <c r="BI28" i="1"/>
  <c r="BI38" i="1"/>
  <c r="BS38" i="1"/>
  <c r="BS18" i="1"/>
  <c r="AA17" i="1"/>
  <c r="AA37" i="1"/>
  <c r="CB37" i="1"/>
  <c r="AA27" i="1"/>
  <c r="AA7" i="1"/>
  <c r="CB17" i="1"/>
  <c r="CB27" i="1"/>
  <c r="BH17" i="1"/>
  <c r="BH27" i="1"/>
  <c r="BH37" i="1"/>
  <c r="CA43" i="1"/>
  <c r="W13" i="1"/>
  <c r="BD13" i="1"/>
  <c r="W44" i="1"/>
  <c r="BD44" i="1"/>
  <c r="BN44" i="1"/>
  <c r="W40" i="1"/>
  <c r="BD40" i="1"/>
  <c r="BN40" i="1"/>
  <c r="W36" i="1"/>
  <c r="Z36" i="1" s="1"/>
  <c r="CA36" i="1"/>
  <c r="BD36" i="1"/>
  <c r="BG36" i="1" s="1"/>
  <c r="BN36" i="1"/>
  <c r="BQ36" i="1" s="1"/>
  <c r="W32" i="1"/>
  <c r="BD32" i="1"/>
  <c r="BN32" i="1"/>
  <c r="W28" i="1"/>
  <c r="Z28" i="1" s="1"/>
  <c r="CA28" i="1"/>
  <c r="BD28" i="1"/>
  <c r="BG28" i="1" s="1"/>
  <c r="BN28" i="1"/>
  <c r="BQ28" i="1" s="1"/>
  <c r="W24" i="1"/>
  <c r="BD24" i="1"/>
  <c r="BN24" i="1"/>
  <c r="W20" i="1"/>
  <c r="BD20" i="1"/>
  <c r="BN20" i="1"/>
  <c r="W16" i="1"/>
  <c r="Z16" i="1" s="1"/>
  <c r="CA16" i="1"/>
  <c r="BD16" i="1"/>
  <c r="BG16" i="1" s="1"/>
  <c r="BN16" i="1"/>
  <c r="BQ16" i="1" s="1"/>
  <c r="BS33" i="1"/>
  <c r="BH23" i="1"/>
  <c r="AA23" i="1"/>
  <c r="AA43" i="1"/>
  <c r="AA13" i="1"/>
  <c r="CB33" i="1"/>
  <c r="CB23" i="1"/>
  <c r="CB43" i="1"/>
  <c r="AA33" i="1"/>
  <c r="AA31" i="1"/>
  <c r="CB41" i="1"/>
  <c r="AA41" i="1"/>
  <c r="AA11" i="1"/>
  <c r="AA21" i="1"/>
  <c r="CB31" i="1"/>
  <c r="CB21" i="1"/>
  <c r="BR38" i="1"/>
  <c r="AA38" i="1"/>
  <c r="AA28" i="1"/>
  <c r="AA18" i="1"/>
  <c r="CB28" i="1"/>
  <c r="AA8" i="1"/>
  <c r="CB38" i="1"/>
  <c r="CB18" i="1"/>
  <c r="BH18" i="1"/>
  <c r="BH28" i="1"/>
  <c r="BH38" i="1"/>
  <c r="BN41" i="1"/>
  <c r="BQ41" i="1" s="1"/>
  <c r="BS28" i="1"/>
  <c r="BR27" i="1"/>
  <c r="BS41" i="1"/>
  <c r="Z7" i="1"/>
  <c r="AB25" i="1"/>
  <c r="CC25" i="1"/>
  <c r="AB35" i="1"/>
  <c r="AB5" i="1"/>
  <c r="AB15" i="1"/>
  <c r="CC15" i="1"/>
  <c r="CC35" i="1"/>
  <c r="BS44" i="1"/>
  <c r="AB44" i="1"/>
  <c r="AB34" i="1"/>
  <c r="CC24" i="1"/>
  <c r="AB14" i="1"/>
  <c r="CC44" i="1"/>
  <c r="AB24" i="1"/>
  <c r="CC34" i="1"/>
  <c r="AB22" i="1"/>
  <c r="AB32" i="1"/>
  <c r="AB12" i="1"/>
  <c r="AB42" i="1"/>
  <c r="CC32" i="1"/>
  <c r="CC22" i="1"/>
  <c r="CC42" i="1"/>
  <c r="BI42" i="1"/>
  <c r="BI22" i="1"/>
  <c r="BI32" i="1"/>
  <c r="AB29" i="1"/>
  <c r="CC29" i="1"/>
  <c r="CC19" i="1"/>
  <c r="AB39" i="1"/>
  <c r="AB19" i="1"/>
  <c r="AB9" i="1"/>
  <c r="CC39" i="1"/>
  <c r="BI19" i="1"/>
  <c r="BQ18" i="1"/>
  <c r="AB16" i="1"/>
  <c r="AB36" i="1"/>
  <c r="AB26" i="1"/>
  <c r="AB6" i="1"/>
  <c r="CC36" i="1"/>
  <c r="CC16" i="1"/>
  <c r="CC26" i="1"/>
  <c r="BI26" i="1"/>
  <c r="BI36" i="1"/>
  <c r="BI16" i="1"/>
  <c r="W12" i="1"/>
  <c r="BD12" i="1"/>
  <c r="W43" i="1"/>
  <c r="BD43" i="1"/>
  <c r="W39" i="1"/>
  <c r="BD39" i="1"/>
  <c r="W35" i="1"/>
  <c r="Z35" i="1" s="1"/>
  <c r="CA35" i="1"/>
  <c r="BD35" i="1"/>
  <c r="BG35" i="1" s="1"/>
  <c r="W31" i="1"/>
  <c r="Z31" i="1" s="1"/>
  <c r="CA31" i="1"/>
  <c r="BD31" i="1"/>
  <c r="BG31" i="1" s="1"/>
  <c r="W27" i="1"/>
  <c r="Z27" i="1" s="1"/>
  <c r="CA27" i="1"/>
  <c r="BD27" i="1"/>
  <c r="BG27" i="1" s="1"/>
  <c r="W23" i="1"/>
  <c r="BD23" i="1"/>
  <c r="W19" i="1"/>
  <c r="CA19" i="1"/>
  <c r="BD19" i="1"/>
  <c r="W15" i="1"/>
  <c r="Z15" i="1" s="1"/>
  <c r="CA15" i="1"/>
  <c r="BD15" i="1"/>
  <c r="BG15" i="1" s="1"/>
  <c r="BS22" i="1"/>
  <c r="BS26" i="1"/>
  <c r="BS36" i="1"/>
  <c r="BI29" i="1"/>
  <c r="BI15" i="1"/>
  <c r="BI39" i="1"/>
  <c r="BR15" i="1"/>
  <c r="AA15" i="1"/>
  <c r="AA5" i="1"/>
  <c r="AA35" i="1"/>
  <c r="CB25" i="1"/>
  <c r="CB15" i="1"/>
  <c r="AA25" i="1"/>
  <c r="CB35" i="1"/>
  <c r="AA34" i="1"/>
  <c r="AA44" i="1"/>
  <c r="AA14" i="1"/>
  <c r="CB24" i="1"/>
  <c r="AA24" i="1"/>
  <c r="CB44" i="1"/>
  <c r="CB34" i="1"/>
  <c r="BR42" i="1"/>
  <c r="AA22" i="1"/>
  <c r="AA42" i="1"/>
  <c r="AA32" i="1"/>
  <c r="AA12" i="1"/>
  <c r="CB32" i="1"/>
  <c r="CB42" i="1"/>
  <c r="CB22" i="1"/>
  <c r="AB30" i="1"/>
  <c r="AB40" i="1"/>
  <c r="AB20" i="1"/>
  <c r="CC40" i="1"/>
  <c r="CC20" i="1"/>
  <c r="AB10" i="1"/>
  <c r="CC30" i="1"/>
  <c r="AA19" i="1"/>
  <c r="CB29" i="1"/>
  <c r="AA9" i="1"/>
  <c r="AA39" i="1"/>
  <c r="AA29" i="1"/>
  <c r="CB19" i="1"/>
  <c r="CB39" i="1"/>
  <c r="AB37" i="1"/>
  <c r="AB27" i="1"/>
  <c r="AB7" i="1"/>
  <c r="AB17" i="1"/>
  <c r="CC37" i="1"/>
  <c r="CC17" i="1"/>
  <c r="CC27" i="1"/>
  <c r="AA16" i="1"/>
  <c r="AA6" i="1"/>
  <c r="AA26" i="1"/>
  <c r="AA36" i="1"/>
  <c r="CB16" i="1"/>
  <c r="CB26" i="1"/>
  <c r="CB36" i="1"/>
  <c r="W11" i="1"/>
  <c r="Z11" i="1" s="1"/>
  <c r="BD11" i="1"/>
  <c r="W42" i="1"/>
  <c r="BD42" i="1"/>
  <c r="W38" i="1"/>
  <c r="Z38" i="1" s="1"/>
  <c r="CA38" i="1"/>
  <c r="BD38" i="1"/>
  <c r="BG38" i="1" s="1"/>
  <c r="W34" i="1"/>
  <c r="BD34" i="1"/>
  <c r="W30" i="1"/>
  <c r="BD30" i="1"/>
  <c r="W26" i="1"/>
  <c r="Z26" i="1" s="1"/>
  <c r="CA26" i="1"/>
  <c r="BD26" i="1"/>
  <c r="BG26" i="1" s="1"/>
  <c r="W22" i="1"/>
  <c r="BD22" i="1"/>
  <c r="W18" i="1"/>
  <c r="Z18" i="1" s="1"/>
  <c r="CA18" i="1"/>
  <c r="BD18" i="1"/>
  <c r="BG18" i="1" s="1"/>
  <c r="W14" i="1"/>
  <c r="BD14" i="1"/>
  <c r="BN43" i="1"/>
  <c r="BN39" i="1"/>
  <c r="BN35" i="1"/>
  <c r="BQ35" i="1" s="1"/>
  <c r="BN31" i="1"/>
  <c r="BQ31" i="1" s="1"/>
  <c r="BN27" i="1"/>
  <c r="BQ27" i="1" s="1"/>
  <c r="BN23" i="1"/>
  <c r="BN19" i="1"/>
  <c r="BN15" i="1"/>
  <c r="BQ15" i="1" s="1"/>
  <c r="BR37" i="1"/>
  <c r="BR17" i="1"/>
  <c r="BS43" i="1"/>
  <c r="BS39" i="1"/>
  <c r="BS35" i="1"/>
  <c r="BS31" i="1"/>
  <c r="BS27" i="1"/>
  <c r="Z8" i="1"/>
  <c r="BI37" i="1"/>
  <c r="BI27" i="1"/>
  <c r="BH35" i="1"/>
  <c r="Z6" i="1"/>
  <c r="BH26" i="1"/>
  <c r="BH36" i="1"/>
  <c r="BH29" i="1"/>
  <c r="BH15" i="1"/>
  <c r="BH39" i="1"/>
  <c r="Z5" i="1"/>
  <c r="BI17" i="1"/>
  <c r="BH25" i="1"/>
  <c r="BI40" i="1"/>
  <c r="BS34" i="1"/>
  <c r="BI44" i="1"/>
  <c r="BI24" i="1"/>
  <c r="BS24" i="1"/>
  <c r="BI34" i="1"/>
  <c r="BH24" i="1"/>
  <c r="BR24" i="1"/>
  <c r="BH44" i="1"/>
  <c r="BR34" i="1"/>
  <c r="BH34" i="1"/>
  <c r="BR23" i="1"/>
  <c r="BR33" i="1"/>
  <c r="BH43" i="1"/>
  <c r="BR43" i="1"/>
  <c r="BH33" i="1"/>
  <c r="BR22" i="1"/>
  <c r="BH32" i="1"/>
  <c r="BR32" i="1"/>
  <c r="BH42" i="1"/>
  <c r="BH22" i="1"/>
  <c r="BR41" i="1"/>
  <c r="BH41" i="1"/>
  <c r="BH21" i="1"/>
  <c r="BR31" i="1"/>
  <c r="BR21" i="1"/>
  <c r="BH31" i="1"/>
  <c r="BR40" i="1"/>
  <c r="BR20" i="1"/>
  <c r="BR18" i="1"/>
  <c r="BR28" i="1"/>
  <c r="BQ17" i="1"/>
  <c r="BQ38" i="1"/>
  <c r="BS15" i="1"/>
  <c r="BR35" i="1"/>
  <c r="BR25" i="1"/>
  <c r="BQ23" i="1" l="1"/>
  <c r="CA23" i="1"/>
  <c r="BQ43" i="1"/>
  <c r="AW30" i="1"/>
  <c r="AW20" i="1"/>
  <c r="AW40" i="1"/>
  <c r="BQ34" i="1"/>
  <c r="AW34" i="1"/>
  <c r="AW24" i="1"/>
  <c r="AW44" i="1"/>
  <c r="AW39" i="1"/>
  <c r="AW19" i="1"/>
  <c r="AW29" i="1"/>
  <c r="AW22" i="1"/>
  <c r="AW42" i="1"/>
  <c r="AW32" i="1"/>
  <c r="CA39" i="1"/>
  <c r="AW33" i="1"/>
  <c r="AW23" i="1"/>
  <c r="AW43" i="1"/>
  <c r="BQ29" i="1"/>
  <c r="BG32" i="1"/>
  <c r="BG22" i="1"/>
  <c r="BQ22" i="1"/>
  <c r="BQ33" i="1"/>
  <c r="Z22" i="1"/>
  <c r="Z42" i="1"/>
  <c r="BG42" i="1"/>
  <c r="Z30" i="1"/>
  <c r="BG30" i="1"/>
  <c r="BQ40" i="1"/>
  <c r="BQ30" i="1"/>
  <c r="Z14" i="1"/>
  <c r="Z12" i="1"/>
  <c r="BQ39" i="1"/>
  <c r="CA29" i="1"/>
  <c r="Z9" i="1"/>
  <c r="BG34" i="1"/>
  <c r="Z34" i="1"/>
  <c r="BG19" i="1"/>
  <c r="Z19" i="1"/>
  <c r="BG39" i="1"/>
  <c r="Z39" i="1"/>
  <c r="BQ24" i="1"/>
  <c r="CA24" i="1"/>
  <c r="Z13" i="1"/>
  <c r="BG29" i="1"/>
  <c r="Z29" i="1"/>
  <c r="CA30" i="1"/>
  <c r="BQ32" i="1"/>
  <c r="BQ44" i="1"/>
  <c r="Z10" i="1"/>
  <c r="BG43" i="1"/>
  <c r="Z23" i="1"/>
  <c r="Z43" i="1"/>
  <c r="CA20" i="1"/>
  <c r="Z32" i="1"/>
  <c r="CA40" i="1"/>
  <c r="BG44" i="1"/>
  <c r="Z44" i="1"/>
  <c r="BG24" i="1"/>
  <c r="Z24" i="1"/>
  <c r="CA32" i="1"/>
  <c r="CA44" i="1"/>
  <c r="CA33" i="1"/>
  <c r="CA22" i="1"/>
  <c r="CA34" i="1"/>
  <c r="CA42" i="1"/>
  <c r="BQ42" i="1"/>
  <c r="BG23" i="1"/>
  <c r="BQ20" i="1"/>
  <c r="BG20" i="1"/>
  <c r="Z20" i="1"/>
  <c r="BG40" i="1"/>
  <c r="Z40" i="1"/>
  <c r="BG33" i="1"/>
  <c r="Z33" i="1"/>
  <c r="BQ19" i="1"/>
</calcChain>
</file>

<file path=xl/sharedStrings.xml><?xml version="1.0" encoding="utf-8"?>
<sst xmlns="http://schemas.openxmlformats.org/spreadsheetml/2006/main" count="489" uniqueCount="64">
  <si>
    <t>Density</t>
  </si>
  <si>
    <t>C</t>
  </si>
  <si>
    <t>D1</t>
  </si>
  <si>
    <t>D4</t>
  </si>
  <si>
    <t>D5</t>
  </si>
  <si>
    <t>m3h-1</t>
  </si>
  <si>
    <t>m3s-1</t>
  </si>
  <si>
    <t>US</t>
  </si>
  <si>
    <t>DS</t>
  </si>
  <si>
    <t>Crest</t>
  </si>
  <si>
    <t>Zero value point gauge</t>
  </si>
  <si>
    <t>Measured</t>
  </si>
  <si>
    <t>Transformed</t>
  </si>
  <si>
    <t>max</t>
  </si>
  <si>
    <t>min</t>
  </si>
  <si>
    <t>av</t>
  </si>
  <si>
    <t>Impact on gauging</t>
  </si>
  <si>
    <t>Hydraulic jump at base of weir</t>
  </si>
  <si>
    <t>US and Crest levels effected</t>
  </si>
  <si>
    <t>ds weir fully down</t>
  </si>
  <si>
    <t>even further</t>
  </si>
  <si>
    <t>Gauging just effected</t>
  </si>
  <si>
    <t xml:space="preserve">US </t>
  </si>
  <si>
    <t>0.17 to 1st line of bristles 0.16 to board</t>
  </si>
  <si>
    <t>Repeat Control</t>
  </si>
  <si>
    <t>Water depth</t>
  </si>
  <si>
    <t>AV</t>
  </si>
  <si>
    <t>SD</t>
  </si>
  <si>
    <t>Manning's n</t>
  </si>
  <si>
    <t>R</t>
  </si>
  <si>
    <t>Flow</t>
  </si>
  <si>
    <t>Manning's calculation</t>
  </si>
  <si>
    <t>AV (mm)</t>
  </si>
  <si>
    <t>Board 0.4m from crest</t>
  </si>
  <si>
    <t>Board 0.35m from crest</t>
  </si>
  <si>
    <t>Board 0.3m from crest</t>
  </si>
  <si>
    <t>Control</t>
  </si>
  <si>
    <t>ds weir fully down v2</t>
  </si>
  <si>
    <t>crest WL effected by 1mm</t>
  </si>
  <si>
    <t xml:space="preserve">crest </t>
  </si>
  <si>
    <t>Fr</t>
  </si>
  <si>
    <t>mm</t>
  </si>
  <si>
    <t>%</t>
  </si>
  <si>
    <t>Error (mm)</t>
  </si>
  <si>
    <t>Error(%)</t>
  </si>
  <si>
    <t>+</t>
  </si>
  <si>
    <t>-</t>
  </si>
  <si>
    <t>Q/b</t>
  </si>
  <si>
    <t>Submergence</t>
  </si>
  <si>
    <t>λA</t>
  </si>
  <si>
    <t>λB</t>
  </si>
  <si>
    <t>λC</t>
  </si>
  <si>
    <t>Av</t>
  </si>
  <si>
    <t>README: This data is to be read in conjunction with my thesis, US =  Upstream, DS = Downstream, all measurements are in mm unless otherwise stated</t>
  </si>
  <si>
    <t>README: Velocity section: IBC= In-between clusters, BHC = Behind clusters.</t>
  </si>
  <si>
    <t>IBC 1.9m DS</t>
  </si>
  <si>
    <t>BHC 1.9m DS</t>
  </si>
  <si>
    <t>Av Velocity</t>
  </si>
  <si>
    <t>Velocities (ms-1)</t>
  </si>
  <si>
    <t>% Velocity Reduction</t>
  </si>
  <si>
    <t>Distance of array from crest (m)</t>
  </si>
  <si>
    <t>Point gauge measurements (mm)</t>
  </si>
  <si>
    <t>Point gauge measurements to calculate modular limit for configuration that didn't effect gauging (mm)</t>
  </si>
  <si>
    <t>README: Tailwater level was increased gradually amd point gauge measurements were taken to determine the influence of the increase in tail water depth on water depth downstream (DS), at the weir crest (Crest) and upstream of the weir crest (US).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</si>
</sst>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1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92D050"/>
        <bgColor indexed="64"/>
      </patternFill>
    </fill>
    <fill>
      <patternFill patternType="solid">
        <fgColor rgb="FF00B0F0"/>
        <bgColor indexed="64"/>
      </patternFill>
    </fill>
    <fill>
      <patternFill patternType="solid">
        <fgColor theme="1"/>
        <bgColor indexed="64"/>
      </patternFill>
    </fill>
    <fill>
      <patternFill patternType="solid">
        <fgColor rgb="FF7030A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78">
    <xf numFmtId="0" fontId="0" fillId="0" borderId="0" xfId="0"/>
    <xf numFmtId="0" fontId="0" fillId="2" borderId="1" xfId="0" applyFill="1" applyBorder="1"/>
    <xf numFmtId="0" fontId="0" fillId="2" borderId="0" xfId="0" applyFill="1"/>
    <xf numFmtId="0" fontId="0" fillId="3" borderId="1" xfId="0" applyFill="1" applyBorder="1"/>
    <xf numFmtId="0" fontId="0" fillId="4" borderId="1" xfId="0" applyFill="1" applyBorder="1"/>
    <xf numFmtId="0" fontId="0" fillId="4" borderId="0" xfId="0" applyFill="1"/>
    <xf numFmtId="0" fontId="0" fillId="5" borderId="1" xfId="0" applyFill="1" applyBorder="1"/>
    <xf numFmtId="0" fontId="0" fillId="0" borderId="0" xfId="0" applyFill="1"/>
    <xf numFmtId="0" fontId="1" fillId="6" borderId="1" xfId="0" applyFont="1" applyFill="1" applyBorder="1"/>
    <xf numFmtId="0" fontId="1" fillId="3" borderId="1" xfId="0" applyFont="1" applyFill="1" applyBorder="1"/>
    <xf numFmtId="0" fontId="1" fillId="7" borderId="1" xfId="0" applyFont="1" applyFill="1" applyBorder="1"/>
    <xf numFmtId="0" fontId="0" fillId="5" borderId="0" xfId="0" applyFill="1"/>
    <xf numFmtId="0" fontId="0" fillId="3" borderId="0" xfId="0" applyFill="1"/>
    <xf numFmtId="0" fontId="0" fillId="2" borderId="1" xfId="0" applyFill="1" applyBorder="1" applyAlignment="1">
      <alignment horizontal="center"/>
    </xf>
    <xf numFmtId="0" fontId="1" fillId="6" borderId="1" xfId="0" applyFont="1" applyFill="1" applyBorder="1" applyAlignment="1">
      <alignment horizontal="center"/>
    </xf>
    <xf numFmtId="0" fontId="0" fillId="2" borderId="2" xfId="0" applyFill="1" applyBorder="1" applyAlignment="1">
      <alignment horizontal="center"/>
    </xf>
    <xf numFmtId="0" fontId="0" fillId="2" borderId="4" xfId="0" applyFill="1" applyBorder="1" applyAlignment="1">
      <alignment horizontal="center"/>
    </xf>
    <xf numFmtId="0" fontId="0" fillId="2" borderId="1" xfId="0" applyFill="1" applyBorder="1" applyAlignment="1">
      <alignment horizontal="center"/>
    </xf>
    <xf numFmtId="0" fontId="0" fillId="2" borderId="3" xfId="0" applyFill="1" applyBorder="1" applyAlignment="1">
      <alignment horizontal="center"/>
    </xf>
    <xf numFmtId="0" fontId="1" fillId="6" borderId="1" xfId="0" applyFont="1" applyFill="1" applyBorder="1" applyAlignment="1">
      <alignment horizontal="center"/>
    </xf>
    <xf numFmtId="0" fontId="1" fillId="2" borderId="1" xfId="0" applyFont="1" applyFill="1" applyBorder="1" applyAlignment="1">
      <alignment horizontal="center"/>
    </xf>
    <xf numFmtId="0" fontId="1" fillId="2" borderId="1" xfId="0" applyFont="1" applyFill="1" applyBorder="1"/>
    <xf numFmtId="0" fontId="1" fillId="4" borderId="1" xfId="0" applyFont="1" applyFill="1" applyBorder="1"/>
    <xf numFmtId="0" fontId="1" fillId="5" borderId="1" xfId="0" applyFont="1" applyFill="1" applyBorder="1"/>
    <xf numFmtId="0" fontId="1" fillId="0" borderId="0" xfId="0" applyFont="1" applyFill="1"/>
    <xf numFmtId="0" fontId="1" fillId="0" borderId="0" xfId="0" applyFont="1"/>
    <xf numFmtId="0" fontId="1" fillId="2" borderId="1" xfId="0" applyFont="1" applyFill="1" applyBorder="1" applyAlignment="1"/>
    <xf numFmtId="0" fontId="1" fillId="6" borderId="1" xfId="0" applyFont="1" applyFill="1" applyBorder="1" applyAlignment="1"/>
    <xf numFmtId="0" fontId="1" fillId="2" borderId="2" xfId="0" applyFont="1" applyFill="1" applyBorder="1" applyAlignment="1">
      <alignment horizontal="center"/>
    </xf>
    <xf numFmtId="0" fontId="1" fillId="2" borderId="4" xfId="0" applyFont="1" applyFill="1" applyBorder="1" applyAlignment="1">
      <alignment horizontal="center"/>
    </xf>
    <xf numFmtId="0" fontId="1" fillId="2" borderId="3" xfId="0" applyFont="1" applyFill="1" applyBorder="1" applyAlignment="1">
      <alignment horizontal="center"/>
    </xf>
    <xf numFmtId="0" fontId="1" fillId="6" borderId="2" xfId="0" applyFont="1" applyFill="1" applyBorder="1" applyAlignment="1"/>
    <xf numFmtId="0" fontId="1" fillId="6" borderId="3" xfId="0" applyFont="1" applyFill="1" applyBorder="1" applyAlignment="1"/>
    <xf numFmtId="0" fontId="1" fillId="6" borderId="4" xfId="0" applyFont="1" applyFill="1" applyBorder="1" applyAlignment="1"/>
    <xf numFmtId="0" fontId="1" fillId="6" borderId="2" xfId="0" applyFont="1" applyFill="1" applyBorder="1" applyAlignment="1">
      <alignment horizontal="center"/>
    </xf>
    <xf numFmtId="0" fontId="1" fillId="6" borderId="3" xfId="0" applyFont="1" applyFill="1" applyBorder="1" applyAlignment="1">
      <alignment horizontal="center"/>
    </xf>
    <xf numFmtId="0" fontId="1" fillId="6" borderId="4" xfId="0" applyFont="1" applyFill="1" applyBorder="1" applyAlignment="1">
      <alignment horizontal="center"/>
    </xf>
    <xf numFmtId="0" fontId="1" fillId="2" borderId="1" xfId="0" applyFont="1" applyFill="1" applyBorder="1" applyAlignment="1">
      <alignment horizontal="center"/>
    </xf>
    <xf numFmtId="0" fontId="1" fillId="2" borderId="3" xfId="0" applyFont="1" applyFill="1" applyBorder="1" applyAlignment="1"/>
    <xf numFmtId="0" fontId="1" fillId="2" borderId="4" xfId="0" applyFont="1" applyFill="1" applyBorder="1" applyAlignment="1"/>
    <xf numFmtId="0" fontId="1" fillId="4" borderId="5" xfId="0" applyFont="1" applyFill="1" applyBorder="1" applyAlignment="1">
      <alignment horizontal="center" textRotation="90"/>
    </xf>
    <xf numFmtId="0" fontId="1" fillId="4" borderId="5" xfId="0" applyFont="1" applyFill="1" applyBorder="1" applyAlignment="1">
      <alignment horizontal="center" textRotation="90"/>
    </xf>
    <xf numFmtId="0" fontId="1" fillId="4" borderId="1" xfId="0" applyFont="1" applyFill="1" applyBorder="1" applyAlignment="1">
      <alignment horizontal="center"/>
    </xf>
    <xf numFmtId="0" fontId="1" fillId="4" borderId="6" xfId="0" applyFont="1" applyFill="1" applyBorder="1" applyAlignment="1">
      <alignment horizontal="center" textRotation="90"/>
    </xf>
    <xf numFmtId="0" fontId="1" fillId="4" borderId="6" xfId="0" applyFont="1" applyFill="1" applyBorder="1" applyAlignment="1">
      <alignment horizontal="center" textRotation="90"/>
    </xf>
    <xf numFmtId="0" fontId="1" fillId="4" borderId="7" xfId="0" applyFont="1" applyFill="1" applyBorder="1" applyAlignment="1">
      <alignment horizontal="center" textRotation="90"/>
    </xf>
    <xf numFmtId="0" fontId="1" fillId="4" borderId="7" xfId="0" applyFont="1" applyFill="1" applyBorder="1" applyAlignment="1">
      <alignment horizontal="center" textRotation="90"/>
    </xf>
    <xf numFmtId="0" fontId="1" fillId="7" borderId="5" xfId="0" applyFont="1" applyFill="1" applyBorder="1" applyAlignment="1">
      <alignment horizontal="center" textRotation="90"/>
    </xf>
    <xf numFmtId="0" fontId="1" fillId="7" borderId="5" xfId="0" applyFont="1" applyFill="1" applyBorder="1" applyAlignment="1">
      <alignment horizontal="center" textRotation="90"/>
    </xf>
    <xf numFmtId="0" fontId="1" fillId="7" borderId="1" xfId="0" applyFont="1" applyFill="1" applyBorder="1" applyAlignment="1">
      <alignment horizontal="center"/>
    </xf>
    <xf numFmtId="0" fontId="1" fillId="7" borderId="6" xfId="0" applyFont="1" applyFill="1" applyBorder="1" applyAlignment="1">
      <alignment horizontal="center" textRotation="90"/>
    </xf>
    <xf numFmtId="0" fontId="1" fillId="7" borderId="6" xfId="0" applyFont="1" applyFill="1" applyBorder="1" applyAlignment="1">
      <alignment horizontal="center" textRotation="90"/>
    </xf>
    <xf numFmtId="0" fontId="1" fillId="7" borderId="7" xfId="0" applyFont="1" applyFill="1" applyBorder="1" applyAlignment="1">
      <alignment horizontal="center" textRotation="90"/>
    </xf>
    <xf numFmtId="0" fontId="1" fillId="7" borderId="7" xfId="0" applyFont="1" applyFill="1" applyBorder="1" applyAlignment="1">
      <alignment horizontal="center" textRotation="90"/>
    </xf>
    <xf numFmtId="0" fontId="1" fillId="3" borderId="5" xfId="0" applyFont="1" applyFill="1" applyBorder="1" applyAlignment="1">
      <alignment horizontal="center" textRotation="90"/>
    </xf>
    <xf numFmtId="0" fontId="1" fillId="3" borderId="5" xfId="0" applyFont="1" applyFill="1" applyBorder="1" applyAlignment="1">
      <alignment horizontal="center" textRotation="90"/>
    </xf>
    <xf numFmtId="0" fontId="1" fillId="3" borderId="1" xfId="0" applyFont="1" applyFill="1" applyBorder="1" applyAlignment="1">
      <alignment horizontal="center"/>
    </xf>
    <xf numFmtId="0" fontId="1" fillId="3" borderId="6" xfId="0" applyFont="1" applyFill="1" applyBorder="1" applyAlignment="1">
      <alignment horizontal="center" textRotation="90"/>
    </xf>
    <xf numFmtId="0" fontId="1" fillId="3" borderId="6" xfId="0" applyFont="1" applyFill="1" applyBorder="1" applyAlignment="1">
      <alignment horizontal="center" textRotation="90"/>
    </xf>
    <xf numFmtId="0" fontId="1" fillId="3" borderId="7" xfId="0" applyFont="1" applyFill="1" applyBorder="1" applyAlignment="1">
      <alignment horizontal="center" textRotation="90"/>
    </xf>
    <xf numFmtId="0" fontId="1" fillId="3" borderId="7" xfId="0" applyFont="1" applyFill="1" applyBorder="1" applyAlignment="1">
      <alignment horizontal="center" textRotation="90"/>
    </xf>
    <xf numFmtId="0" fontId="1" fillId="5" borderId="5" xfId="0" applyFont="1" applyFill="1" applyBorder="1" applyAlignment="1">
      <alignment horizontal="center" textRotation="90"/>
    </xf>
    <xf numFmtId="0" fontId="1" fillId="5" borderId="5" xfId="0" applyFont="1" applyFill="1" applyBorder="1" applyAlignment="1">
      <alignment horizontal="center" textRotation="90"/>
    </xf>
    <xf numFmtId="0" fontId="1" fillId="5" borderId="1" xfId="0" applyFont="1" applyFill="1" applyBorder="1" applyAlignment="1">
      <alignment horizontal="center"/>
    </xf>
    <xf numFmtId="0" fontId="1" fillId="5" borderId="6" xfId="0" applyFont="1" applyFill="1" applyBorder="1" applyAlignment="1">
      <alignment horizontal="center" textRotation="90"/>
    </xf>
    <xf numFmtId="0" fontId="1" fillId="5" borderId="6" xfId="0" applyFont="1" applyFill="1" applyBorder="1" applyAlignment="1">
      <alignment horizontal="center" textRotation="90"/>
    </xf>
    <xf numFmtId="0" fontId="1" fillId="5" borderId="7" xfId="0" applyFont="1" applyFill="1" applyBorder="1" applyAlignment="1">
      <alignment horizontal="center" textRotation="90"/>
    </xf>
    <xf numFmtId="0" fontId="1" fillId="5" borderId="7" xfId="0" applyFont="1" applyFill="1" applyBorder="1" applyAlignment="1">
      <alignment horizontal="center" textRotation="90"/>
    </xf>
    <xf numFmtId="2" fontId="1" fillId="2" borderId="1" xfId="0" applyNumberFormat="1" applyFont="1" applyFill="1" applyBorder="1" applyAlignment="1">
      <alignment horizontal="center"/>
    </xf>
    <xf numFmtId="0" fontId="0" fillId="4" borderId="5" xfId="0" applyFill="1" applyBorder="1" applyAlignment="1">
      <alignment horizontal="center"/>
    </xf>
    <xf numFmtId="0" fontId="0" fillId="4" borderId="6" xfId="0" applyFill="1" applyBorder="1" applyAlignment="1">
      <alignment horizontal="center"/>
    </xf>
    <xf numFmtId="0" fontId="0" fillId="4" borderId="7" xfId="0" applyFill="1" applyBorder="1" applyAlignment="1">
      <alignment horizontal="center"/>
    </xf>
    <xf numFmtId="0" fontId="1" fillId="7" borderId="0" xfId="0" applyFont="1" applyFill="1"/>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7" borderId="7" xfId="0" applyFont="1" applyFill="1" applyBorder="1" applyAlignment="1">
      <alignment horizontal="center" vertical="center"/>
    </xf>
    <xf numFmtId="0" fontId="0" fillId="3" borderId="1" xfId="0" applyFill="1" applyBorder="1" applyAlignment="1">
      <alignment horizontal="center" vertical="center"/>
    </xf>
    <xf numFmtId="0" fontId="0" fillId="5" borderId="1"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P44"/>
  <sheetViews>
    <sheetView topLeftCell="BA1" zoomScale="90" zoomScaleNormal="90" workbookViewId="0">
      <selection activeCell="O18" sqref="O18"/>
    </sheetView>
  </sheetViews>
  <sheetFormatPr defaultRowHeight="15" x14ac:dyDescent="0.25"/>
  <cols>
    <col min="1" max="5" width="9.140625" style="24"/>
    <col min="6" max="6" width="7.42578125" style="24" customWidth="1"/>
    <col min="7" max="7" width="8.5703125" style="24" customWidth="1"/>
    <col min="8" max="8" width="6.42578125" style="24" customWidth="1"/>
    <col min="9" max="9" width="3.28515625" style="24" customWidth="1"/>
    <col min="10" max="10" width="6.7109375" style="24" bestFit="1" customWidth="1"/>
    <col min="11" max="11" width="5.5703125" style="24" bestFit="1" customWidth="1"/>
    <col min="12" max="12" width="4" style="24" bestFit="1" customWidth="1"/>
    <col min="13" max="13" width="8.42578125" style="24" bestFit="1" customWidth="1"/>
    <col min="14" max="14" width="5.5703125" style="24" bestFit="1" customWidth="1"/>
    <col min="15" max="15" width="6.7109375" style="24" bestFit="1" customWidth="1"/>
    <col min="16" max="16" width="5.5703125" style="24" customWidth="1"/>
    <col min="17" max="17" width="5.5703125" style="24" bestFit="1" customWidth="1"/>
    <col min="18" max="18" width="6.28515625" style="24" customWidth="1"/>
    <col min="19" max="19" width="3" style="24" customWidth="1"/>
    <col min="20" max="20" width="6.7109375" style="24" bestFit="1" customWidth="1"/>
    <col min="21" max="21" width="5.5703125" style="24" bestFit="1" customWidth="1"/>
    <col min="22" max="22" width="4" style="24" bestFit="1" customWidth="1"/>
    <col min="23" max="23" width="4.7109375" style="24" bestFit="1" customWidth="1"/>
    <col min="24" max="24" width="5.5703125" style="24" bestFit="1" customWidth="1"/>
    <col min="25" max="25" width="4" style="24" bestFit="1" customWidth="1"/>
    <col min="26" max="26" width="5.5703125" style="24" customWidth="1"/>
    <col min="27" max="27" width="5.5703125" style="24" bestFit="1" customWidth="1"/>
    <col min="28" max="28" width="6.28515625" style="24" customWidth="1"/>
    <col min="29" max="29" width="2.85546875" style="24" customWidth="1"/>
    <col min="30" max="38" width="6.42578125" style="24" customWidth="1"/>
    <col min="39" max="39" width="4.7109375" style="24" customWidth="1"/>
    <col min="40" max="41" width="6.42578125" style="24" customWidth="1"/>
    <col min="42" max="42" width="3.42578125" style="24" customWidth="1"/>
    <col min="43" max="48" width="6.42578125" style="24" customWidth="1"/>
    <col min="49" max="49" width="4.7109375" style="24" customWidth="1"/>
    <col min="50" max="51" width="6.42578125" style="24" customWidth="1"/>
    <col min="52" max="52" width="3.85546875" style="24" customWidth="1"/>
    <col min="53" max="53" width="6.7109375" style="24" bestFit="1" customWidth="1"/>
    <col min="54" max="54" width="5.5703125" style="24" bestFit="1" customWidth="1"/>
    <col min="55" max="55" width="4" style="24" bestFit="1" customWidth="1"/>
    <col min="56" max="56" width="4.7109375" style="24" bestFit="1" customWidth="1"/>
    <col min="57" max="57" width="5.5703125" style="24" bestFit="1" customWidth="1"/>
    <col min="58" max="58" width="4" style="24" bestFit="1" customWidth="1"/>
    <col min="59" max="59" width="5.5703125" style="24" customWidth="1"/>
    <col min="60" max="60" width="5.5703125" style="24" bestFit="1" customWidth="1"/>
    <col min="61" max="61" width="6.28515625" style="24" customWidth="1"/>
    <col min="62" max="62" width="3.28515625" style="24" customWidth="1"/>
    <col min="63" max="63" width="6.7109375" style="24" bestFit="1" customWidth="1"/>
    <col min="64" max="64" width="5.5703125" style="24" bestFit="1" customWidth="1"/>
    <col min="65" max="65" width="4" style="24" bestFit="1" customWidth="1"/>
    <col min="66" max="66" width="4.7109375" style="24" bestFit="1" customWidth="1"/>
    <col min="67" max="67" width="5.5703125" style="24" bestFit="1" customWidth="1"/>
    <col min="68" max="68" width="4" style="24" bestFit="1" customWidth="1"/>
    <col min="69" max="69" width="5.5703125" style="24" customWidth="1"/>
    <col min="70" max="70" width="5.5703125" style="24" bestFit="1" customWidth="1"/>
    <col min="71" max="71" width="6.28515625" style="24" customWidth="1"/>
    <col min="72" max="72" width="3.28515625" style="24" customWidth="1"/>
    <col min="73" max="73" width="6.28515625" style="24" customWidth="1"/>
    <col min="74" max="74" width="7.42578125" style="24" customWidth="1"/>
    <col min="75" max="75" width="8.140625" style="24" customWidth="1"/>
    <col min="76" max="78" width="6.42578125" style="24" customWidth="1"/>
    <col min="79" max="79" width="4.7109375" style="24" customWidth="1"/>
    <col min="80" max="81" width="6.42578125" style="24" customWidth="1"/>
    <col min="82" max="82" width="4" style="24" bestFit="1" customWidth="1"/>
    <col min="83" max="83" width="5.5703125" style="24" bestFit="1" customWidth="1"/>
    <col min="84" max="84" width="4" style="24" bestFit="1" customWidth="1"/>
    <col min="85" max="86" width="3.28515625" style="24" customWidth="1"/>
    <col min="87" max="87" width="4.7109375" style="24" bestFit="1" customWidth="1"/>
    <col min="88" max="88" width="5.5703125" style="24" bestFit="1" customWidth="1"/>
    <col min="89" max="89" width="4" style="24" bestFit="1" customWidth="1"/>
    <col min="90" max="90" width="3.28515625" style="24" customWidth="1"/>
    <col min="91" max="91" width="5.5703125" style="24" customWidth="1"/>
    <col min="92" max="92" width="5.5703125" style="24" bestFit="1" customWidth="1"/>
    <col min="93" max="94" width="6.28515625" style="24" customWidth="1"/>
    <col min="95" max="16384" width="9.140625" style="25"/>
  </cols>
  <sheetData>
    <row r="1" spans="1:94" x14ac:dyDescent="0.25">
      <c r="A1" s="24" t="s">
        <v>53</v>
      </c>
    </row>
    <row r="2" spans="1:94" s="24" customFormat="1" x14ac:dyDescent="0.25">
      <c r="A2" s="21" t="s">
        <v>0</v>
      </c>
      <c r="B2" s="28" t="s">
        <v>30</v>
      </c>
      <c r="C2" s="30"/>
      <c r="D2" s="30"/>
      <c r="E2" s="29"/>
      <c r="F2" s="20" t="s">
        <v>10</v>
      </c>
      <c r="G2" s="20"/>
      <c r="H2" s="20"/>
      <c r="I2" s="14"/>
      <c r="J2" s="20" t="s">
        <v>11</v>
      </c>
      <c r="K2" s="20"/>
      <c r="L2" s="20"/>
      <c r="M2" s="20" t="s">
        <v>12</v>
      </c>
      <c r="N2" s="20"/>
      <c r="O2" s="20"/>
      <c r="P2" s="20" t="s">
        <v>16</v>
      </c>
      <c r="Q2" s="20"/>
      <c r="R2" s="20"/>
      <c r="S2" s="14"/>
      <c r="T2" s="20" t="s">
        <v>11</v>
      </c>
      <c r="U2" s="20"/>
      <c r="V2" s="20"/>
      <c r="W2" s="20" t="s">
        <v>12</v>
      </c>
      <c r="X2" s="20"/>
      <c r="Y2" s="20"/>
      <c r="Z2" s="20" t="s">
        <v>16</v>
      </c>
      <c r="AA2" s="20"/>
      <c r="AB2" s="20"/>
      <c r="AC2" s="14"/>
      <c r="AD2" s="20" t="s">
        <v>24</v>
      </c>
      <c r="AE2" s="20"/>
      <c r="AF2" s="20"/>
      <c r="AG2" s="20" t="s">
        <v>11</v>
      </c>
      <c r="AH2" s="20"/>
      <c r="AI2" s="20"/>
      <c r="AJ2" s="20" t="s">
        <v>12</v>
      </c>
      <c r="AK2" s="20"/>
      <c r="AL2" s="20"/>
      <c r="AM2" s="20" t="s">
        <v>16</v>
      </c>
      <c r="AN2" s="20"/>
      <c r="AO2" s="20"/>
      <c r="AP2" s="14"/>
      <c r="AQ2" s="20" t="s">
        <v>11</v>
      </c>
      <c r="AR2" s="20"/>
      <c r="AS2" s="20"/>
      <c r="AT2" s="20" t="s">
        <v>12</v>
      </c>
      <c r="AU2" s="20"/>
      <c r="AV2" s="20"/>
      <c r="AW2" s="20" t="s">
        <v>16</v>
      </c>
      <c r="AX2" s="20"/>
      <c r="AY2" s="20"/>
      <c r="AZ2" s="14"/>
      <c r="BA2" s="20" t="s">
        <v>11</v>
      </c>
      <c r="BB2" s="20"/>
      <c r="BC2" s="20"/>
      <c r="BD2" s="20" t="s">
        <v>12</v>
      </c>
      <c r="BE2" s="20"/>
      <c r="BF2" s="20"/>
      <c r="BG2" s="20" t="s">
        <v>16</v>
      </c>
      <c r="BH2" s="20"/>
      <c r="BI2" s="20"/>
      <c r="BJ2" s="14"/>
      <c r="BK2" s="20" t="s">
        <v>11</v>
      </c>
      <c r="BL2" s="20"/>
      <c r="BM2" s="20"/>
      <c r="BN2" s="20" t="s">
        <v>12</v>
      </c>
      <c r="BO2" s="20"/>
      <c r="BP2" s="20"/>
      <c r="BQ2" s="20" t="s">
        <v>16</v>
      </c>
      <c r="BR2" s="20"/>
      <c r="BS2" s="20"/>
      <c r="BT2" s="14"/>
      <c r="BU2" s="20" t="s">
        <v>11</v>
      </c>
      <c r="BV2" s="20"/>
      <c r="BW2" s="20"/>
      <c r="BX2" s="20" t="s">
        <v>12</v>
      </c>
      <c r="BY2" s="20"/>
      <c r="BZ2" s="20"/>
      <c r="CA2" s="20" t="s">
        <v>16</v>
      </c>
      <c r="CB2" s="20"/>
      <c r="CC2" s="20"/>
      <c r="CD2" s="19" t="s">
        <v>11</v>
      </c>
      <c r="CE2" s="19"/>
      <c r="CF2" s="19"/>
      <c r="CG2" s="14"/>
      <c r="CH2" s="14"/>
      <c r="CI2" s="19" t="s">
        <v>12</v>
      </c>
      <c r="CJ2" s="19"/>
      <c r="CK2" s="19"/>
      <c r="CL2" s="14"/>
      <c r="CM2" s="19" t="s">
        <v>16</v>
      </c>
      <c r="CN2" s="19"/>
      <c r="CO2" s="19"/>
      <c r="CP2" s="14"/>
    </row>
    <row r="3" spans="1:94" s="24" customFormat="1" x14ac:dyDescent="0.25">
      <c r="A3" s="21"/>
      <c r="B3" s="28" t="s">
        <v>5</v>
      </c>
      <c r="C3" s="30"/>
      <c r="D3" s="29"/>
      <c r="E3" s="21" t="s">
        <v>6</v>
      </c>
      <c r="F3" s="21"/>
      <c r="G3" s="21"/>
      <c r="H3" s="21"/>
      <c r="I3" s="27"/>
      <c r="J3" s="20" t="s">
        <v>23</v>
      </c>
      <c r="K3" s="20"/>
      <c r="L3" s="20"/>
      <c r="M3" s="20"/>
      <c r="N3" s="20"/>
      <c r="O3" s="20"/>
      <c r="P3" s="20"/>
      <c r="Q3" s="20"/>
      <c r="R3" s="20"/>
      <c r="S3" s="14"/>
      <c r="T3" s="20">
        <v>0.2</v>
      </c>
      <c r="U3" s="20"/>
      <c r="V3" s="20"/>
      <c r="W3" s="20"/>
      <c r="X3" s="20"/>
      <c r="Y3" s="20"/>
      <c r="Z3" s="20"/>
      <c r="AA3" s="20"/>
      <c r="AB3" s="20"/>
      <c r="AC3" s="14"/>
      <c r="AD3" s="26"/>
      <c r="AE3" s="26"/>
      <c r="AF3" s="26"/>
      <c r="AG3" s="20">
        <v>0.25</v>
      </c>
      <c r="AH3" s="20"/>
      <c r="AI3" s="20"/>
      <c r="AJ3" s="20"/>
      <c r="AK3" s="20"/>
      <c r="AL3" s="20"/>
      <c r="AM3" s="20"/>
      <c r="AN3" s="20"/>
      <c r="AO3" s="20"/>
      <c r="AP3" s="14"/>
      <c r="AQ3" s="20">
        <v>0.3</v>
      </c>
      <c r="AR3" s="20"/>
      <c r="AS3" s="20"/>
      <c r="AT3" s="20"/>
      <c r="AU3" s="20"/>
      <c r="AV3" s="20"/>
      <c r="AW3" s="20"/>
      <c r="AX3" s="20"/>
      <c r="AY3" s="20"/>
      <c r="AZ3" s="14"/>
      <c r="BA3" s="20">
        <v>0.35</v>
      </c>
      <c r="BB3" s="20"/>
      <c r="BC3" s="20"/>
      <c r="BD3" s="20"/>
      <c r="BE3" s="20"/>
      <c r="BF3" s="20"/>
      <c r="BG3" s="20"/>
      <c r="BH3" s="20"/>
      <c r="BI3" s="20"/>
      <c r="BJ3" s="14"/>
      <c r="BK3" s="20">
        <v>0.4</v>
      </c>
      <c r="BL3" s="20"/>
      <c r="BM3" s="20"/>
      <c r="BN3" s="20"/>
      <c r="BO3" s="20"/>
      <c r="BP3" s="20"/>
      <c r="BQ3" s="20"/>
      <c r="BR3" s="20"/>
      <c r="BS3" s="20"/>
      <c r="BT3" s="14"/>
      <c r="BU3" s="20">
        <v>0.45</v>
      </c>
      <c r="BV3" s="20"/>
      <c r="BW3" s="20"/>
      <c r="BX3" s="20"/>
      <c r="BY3" s="20"/>
      <c r="BZ3" s="20"/>
      <c r="CA3" s="20"/>
      <c r="CB3" s="20"/>
      <c r="CC3" s="20"/>
      <c r="CD3" s="19"/>
      <c r="CE3" s="19"/>
      <c r="CF3" s="19"/>
      <c r="CG3" s="19"/>
      <c r="CH3" s="19"/>
      <c r="CI3" s="19"/>
      <c r="CJ3" s="19"/>
      <c r="CK3" s="19"/>
      <c r="CL3" s="19"/>
      <c r="CM3" s="19"/>
      <c r="CN3" s="19"/>
      <c r="CO3" s="19"/>
      <c r="CP3" s="14"/>
    </row>
    <row r="4" spans="1:94" s="24" customFormat="1" x14ac:dyDescent="0.25">
      <c r="A4" s="21"/>
      <c r="B4" s="21" t="s">
        <v>14</v>
      </c>
      <c r="C4" s="21" t="s">
        <v>13</v>
      </c>
      <c r="D4" s="21" t="s">
        <v>15</v>
      </c>
      <c r="E4" s="21"/>
      <c r="F4" s="21" t="s">
        <v>7</v>
      </c>
      <c r="G4" s="21" t="s">
        <v>9</v>
      </c>
      <c r="H4" s="21" t="s">
        <v>8</v>
      </c>
      <c r="I4" s="8"/>
      <c r="J4" s="21" t="s">
        <v>7</v>
      </c>
      <c r="K4" s="21" t="s">
        <v>9</v>
      </c>
      <c r="L4" s="21" t="s">
        <v>8</v>
      </c>
      <c r="M4" s="21" t="s">
        <v>7</v>
      </c>
      <c r="N4" s="21" t="s">
        <v>9</v>
      </c>
      <c r="O4" s="21" t="s">
        <v>8</v>
      </c>
      <c r="P4" s="21" t="s">
        <v>7</v>
      </c>
      <c r="Q4" s="21" t="s">
        <v>9</v>
      </c>
      <c r="R4" s="21" t="s">
        <v>8</v>
      </c>
      <c r="S4" s="8"/>
      <c r="T4" s="21" t="s">
        <v>7</v>
      </c>
      <c r="U4" s="21" t="s">
        <v>9</v>
      </c>
      <c r="V4" s="21" t="s">
        <v>8</v>
      </c>
      <c r="W4" s="21" t="s">
        <v>7</v>
      </c>
      <c r="X4" s="21" t="s">
        <v>9</v>
      </c>
      <c r="Y4" s="21" t="s">
        <v>8</v>
      </c>
      <c r="Z4" s="21" t="s">
        <v>7</v>
      </c>
      <c r="AA4" s="21" t="s">
        <v>9</v>
      </c>
      <c r="AB4" s="21" t="s">
        <v>8</v>
      </c>
      <c r="AC4" s="8"/>
      <c r="AD4" s="21" t="s">
        <v>7</v>
      </c>
      <c r="AE4" s="21" t="s">
        <v>9</v>
      </c>
      <c r="AF4" s="21" t="s">
        <v>8</v>
      </c>
      <c r="AG4" s="21" t="s">
        <v>7</v>
      </c>
      <c r="AH4" s="21" t="s">
        <v>9</v>
      </c>
      <c r="AI4" s="21" t="s">
        <v>8</v>
      </c>
      <c r="AJ4" s="21" t="s">
        <v>7</v>
      </c>
      <c r="AK4" s="21" t="s">
        <v>9</v>
      </c>
      <c r="AL4" s="21" t="s">
        <v>8</v>
      </c>
      <c r="AM4" s="21" t="s">
        <v>7</v>
      </c>
      <c r="AN4" s="21" t="s">
        <v>9</v>
      </c>
      <c r="AO4" s="21" t="s">
        <v>8</v>
      </c>
      <c r="AP4" s="8"/>
      <c r="AQ4" s="21" t="s">
        <v>7</v>
      </c>
      <c r="AR4" s="21" t="s">
        <v>9</v>
      </c>
      <c r="AS4" s="21" t="s">
        <v>8</v>
      </c>
      <c r="AT4" s="21" t="s">
        <v>7</v>
      </c>
      <c r="AU4" s="21" t="s">
        <v>9</v>
      </c>
      <c r="AV4" s="21" t="s">
        <v>8</v>
      </c>
      <c r="AW4" s="21" t="s">
        <v>7</v>
      </c>
      <c r="AX4" s="21" t="s">
        <v>9</v>
      </c>
      <c r="AY4" s="21" t="s">
        <v>8</v>
      </c>
      <c r="AZ4" s="8"/>
      <c r="BA4" s="21" t="s">
        <v>7</v>
      </c>
      <c r="BB4" s="21" t="s">
        <v>9</v>
      </c>
      <c r="BC4" s="21" t="s">
        <v>8</v>
      </c>
      <c r="BD4" s="21" t="s">
        <v>7</v>
      </c>
      <c r="BE4" s="21" t="s">
        <v>9</v>
      </c>
      <c r="BF4" s="21" t="s">
        <v>8</v>
      </c>
      <c r="BG4" s="21" t="s">
        <v>7</v>
      </c>
      <c r="BH4" s="21" t="s">
        <v>9</v>
      </c>
      <c r="BI4" s="21" t="s">
        <v>8</v>
      </c>
      <c r="BJ4" s="8"/>
      <c r="BK4" s="21" t="s">
        <v>7</v>
      </c>
      <c r="BL4" s="21" t="s">
        <v>9</v>
      </c>
      <c r="BM4" s="21" t="s">
        <v>8</v>
      </c>
      <c r="BN4" s="21" t="s">
        <v>7</v>
      </c>
      <c r="BO4" s="21" t="s">
        <v>9</v>
      </c>
      <c r="BP4" s="21" t="s">
        <v>8</v>
      </c>
      <c r="BQ4" s="21" t="s">
        <v>7</v>
      </c>
      <c r="BR4" s="21" t="s">
        <v>9</v>
      </c>
      <c r="BS4" s="21" t="s">
        <v>8</v>
      </c>
      <c r="BT4" s="8"/>
      <c r="BU4" s="21" t="s">
        <v>22</v>
      </c>
      <c r="BV4" s="21" t="s">
        <v>9</v>
      </c>
      <c r="BW4" s="21" t="s">
        <v>8</v>
      </c>
      <c r="BX4" s="21" t="s">
        <v>7</v>
      </c>
      <c r="BY4" s="21" t="s">
        <v>9</v>
      </c>
      <c r="BZ4" s="21" t="s">
        <v>8</v>
      </c>
      <c r="CA4" s="21" t="s">
        <v>7</v>
      </c>
      <c r="CB4" s="21" t="s">
        <v>9</v>
      </c>
      <c r="CC4" s="21" t="s">
        <v>8</v>
      </c>
      <c r="CD4" s="8" t="s">
        <v>7</v>
      </c>
      <c r="CE4" s="8" t="s">
        <v>9</v>
      </c>
      <c r="CF4" s="8" t="s">
        <v>8</v>
      </c>
      <c r="CG4" s="8"/>
      <c r="CH4" s="8"/>
      <c r="CI4" s="8" t="s">
        <v>7</v>
      </c>
      <c r="CJ4" s="8" t="s">
        <v>9</v>
      </c>
      <c r="CK4" s="8" t="s">
        <v>8</v>
      </c>
      <c r="CL4" s="8"/>
      <c r="CM4" s="8" t="s">
        <v>7</v>
      </c>
      <c r="CN4" s="8" t="s">
        <v>9</v>
      </c>
      <c r="CO4" s="8" t="s">
        <v>8</v>
      </c>
      <c r="CP4" s="8"/>
    </row>
    <row r="5" spans="1:94" s="24" customFormat="1" x14ac:dyDescent="0.25">
      <c r="A5" s="22" t="s">
        <v>1</v>
      </c>
      <c r="B5" s="22">
        <v>113.7</v>
      </c>
      <c r="C5" s="22">
        <v>116.9</v>
      </c>
      <c r="D5" s="22">
        <f t="shared" ref="D5:D44" si="0">(B5+C5)/2</f>
        <v>115.30000000000001</v>
      </c>
      <c r="E5" s="22">
        <f>D5/3600</f>
        <v>3.202777777777778E-2</v>
      </c>
      <c r="F5" s="22">
        <v>434</v>
      </c>
      <c r="G5" s="22">
        <v>0</v>
      </c>
      <c r="H5" s="22">
        <v>3</v>
      </c>
      <c r="I5" s="8"/>
      <c r="J5" s="22">
        <v>523.5</v>
      </c>
      <c r="K5" s="22">
        <v>70.400000000000006</v>
      </c>
      <c r="L5" s="22">
        <v>28</v>
      </c>
      <c r="M5" s="22">
        <f t="shared" ref="M5:M44" si="1">J5-F5</f>
        <v>89.5</v>
      </c>
      <c r="N5" s="22">
        <f t="shared" ref="N5:N44" si="2">K5-G5</f>
        <v>70.400000000000006</v>
      </c>
      <c r="O5" s="22">
        <f t="shared" ref="O5:O44" si="3">L5-H5</f>
        <v>25</v>
      </c>
      <c r="P5" s="22">
        <f>M5-$CI$5</f>
        <v>-0.5</v>
      </c>
      <c r="Q5" s="22">
        <f>N5-$CJ$5</f>
        <v>1.4000000000000057</v>
      </c>
      <c r="R5" s="22">
        <f>O5-$CK$5</f>
        <v>-12</v>
      </c>
      <c r="S5" s="8"/>
      <c r="T5" s="22">
        <v>523.5</v>
      </c>
      <c r="U5" s="22">
        <v>70.400000000000006</v>
      </c>
      <c r="V5" s="22">
        <v>28</v>
      </c>
      <c r="W5" s="22">
        <f t="shared" ref="W5:W44" si="4">T5-F5</f>
        <v>89.5</v>
      </c>
      <c r="X5" s="22">
        <f t="shared" ref="X5:X44" si="5">U5-G5</f>
        <v>70.400000000000006</v>
      </c>
      <c r="Y5" s="22">
        <f t="shared" ref="Y5:Y44" si="6">V5-H5</f>
        <v>25</v>
      </c>
      <c r="Z5" s="22">
        <f>W5-$CI$5</f>
        <v>-0.5</v>
      </c>
      <c r="AA5" s="22">
        <f>X5-$CJ$5</f>
        <v>1.4000000000000057</v>
      </c>
      <c r="AB5" s="22">
        <f>Y5-$CK$5</f>
        <v>-12</v>
      </c>
      <c r="AC5" s="8"/>
      <c r="AD5" s="22">
        <v>524</v>
      </c>
      <c r="AE5" s="22">
        <v>69</v>
      </c>
      <c r="AF5" s="22">
        <v>40</v>
      </c>
      <c r="AG5" s="22">
        <v>523.5</v>
      </c>
      <c r="AH5" s="22">
        <v>70.400000000000006</v>
      </c>
      <c r="AI5" s="22">
        <v>28</v>
      </c>
      <c r="AJ5" s="22">
        <f t="shared" ref="AJ5:AJ44" si="7">AG5-F5</f>
        <v>89.5</v>
      </c>
      <c r="AK5" s="22">
        <f t="shared" ref="AK5:AK44" si="8">AH5-G5</f>
        <v>70.400000000000006</v>
      </c>
      <c r="AL5" s="22">
        <f t="shared" ref="AL5:AL44" si="9">AI5-H5</f>
        <v>25</v>
      </c>
      <c r="AM5" s="22"/>
      <c r="AN5" s="22"/>
      <c r="AO5" s="22"/>
      <c r="AP5" s="8"/>
      <c r="AQ5" s="22">
        <v>523.5</v>
      </c>
      <c r="AR5" s="22">
        <v>70.400000000000006</v>
      </c>
      <c r="AS5" s="22">
        <v>28</v>
      </c>
      <c r="AT5" s="22">
        <f t="shared" ref="AT5:AT44" si="10">AQ5-F5</f>
        <v>89.5</v>
      </c>
      <c r="AU5" s="22">
        <f t="shared" ref="AU5:AU44" si="11">AR5-G5</f>
        <v>70.400000000000006</v>
      </c>
      <c r="AV5" s="22">
        <f t="shared" ref="AV5:AV44" si="12">AS5-H5</f>
        <v>25</v>
      </c>
      <c r="AW5" s="22"/>
      <c r="AX5" s="22"/>
      <c r="AY5" s="22"/>
      <c r="AZ5" s="8"/>
      <c r="BA5" s="22">
        <v>523.5</v>
      </c>
      <c r="BB5" s="22">
        <v>70.400000000000006</v>
      </c>
      <c r="BC5" s="22">
        <v>28</v>
      </c>
      <c r="BD5" s="22">
        <f t="shared" ref="BD5:BD44" si="13">BA5-F5</f>
        <v>89.5</v>
      </c>
      <c r="BE5" s="22">
        <f t="shared" ref="BE5:BE44" si="14">BB5-G5</f>
        <v>70.400000000000006</v>
      </c>
      <c r="BF5" s="22">
        <f t="shared" ref="BF5:BF44" si="15">BC5-H5</f>
        <v>25</v>
      </c>
      <c r="BG5" s="22"/>
      <c r="BH5" s="22"/>
      <c r="BI5" s="22"/>
      <c r="BJ5" s="8"/>
      <c r="BK5" s="22">
        <v>523.5</v>
      </c>
      <c r="BL5" s="22">
        <v>70.400000000000006</v>
      </c>
      <c r="BM5" s="22">
        <v>28</v>
      </c>
      <c r="BN5" s="22"/>
      <c r="BO5" s="22"/>
      <c r="BP5" s="22"/>
      <c r="BQ5" s="22"/>
      <c r="BR5" s="22"/>
      <c r="BS5" s="22"/>
      <c r="BT5" s="8"/>
      <c r="BU5" s="22">
        <v>523.5</v>
      </c>
      <c r="BV5" s="22">
        <v>70.400000000000006</v>
      </c>
      <c r="BW5" s="22">
        <v>28</v>
      </c>
      <c r="BX5" s="22">
        <f>'Modular Limit Data'!D5-F5</f>
        <v>90</v>
      </c>
      <c r="BY5" s="22">
        <f>'Modular Limit Data'!E5-G5</f>
        <v>69</v>
      </c>
      <c r="BZ5" s="22">
        <f>'Modular Limit Data'!F5-H5</f>
        <v>32</v>
      </c>
      <c r="CA5" s="22"/>
      <c r="CB5" s="22"/>
      <c r="CC5" s="22"/>
      <c r="CD5" s="8">
        <v>524</v>
      </c>
      <c r="CE5" s="8">
        <v>69</v>
      </c>
      <c r="CF5" s="8">
        <v>40</v>
      </c>
      <c r="CG5" s="8"/>
      <c r="CH5" s="8"/>
      <c r="CI5" s="8">
        <f t="shared" ref="CI5:CI44" si="16">CD5-F5</f>
        <v>90</v>
      </c>
      <c r="CJ5" s="8">
        <f t="shared" ref="CJ5:CJ44" si="17">CE5-G5</f>
        <v>69</v>
      </c>
      <c r="CK5" s="8">
        <f t="shared" ref="CK5:CK44" si="18">CF5-H5</f>
        <v>37</v>
      </c>
      <c r="CL5" s="8"/>
      <c r="CM5" s="8"/>
      <c r="CN5" s="8"/>
      <c r="CO5" s="8"/>
      <c r="CP5" s="8"/>
    </row>
    <row r="6" spans="1:94" s="24" customFormat="1" x14ac:dyDescent="0.25">
      <c r="A6" s="22" t="s">
        <v>1</v>
      </c>
      <c r="B6" s="22">
        <v>150.30000000000001</v>
      </c>
      <c r="C6" s="22">
        <v>152.19999999999999</v>
      </c>
      <c r="D6" s="22">
        <f t="shared" si="0"/>
        <v>151.25</v>
      </c>
      <c r="E6" s="22">
        <f t="shared" ref="E6:E14" si="19">D6/3600</f>
        <v>4.2013888888888892E-2</v>
      </c>
      <c r="F6" s="22">
        <v>434</v>
      </c>
      <c r="G6" s="22">
        <v>0</v>
      </c>
      <c r="H6" s="22">
        <v>3</v>
      </c>
      <c r="I6" s="8"/>
      <c r="J6" s="22">
        <v>540.5</v>
      </c>
      <c r="K6" s="22">
        <v>83.7</v>
      </c>
      <c r="L6" s="22">
        <v>33</v>
      </c>
      <c r="M6" s="22">
        <f t="shared" si="1"/>
        <v>106.5</v>
      </c>
      <c r="N6" s="22">
        <f t="shared" si="2"/>
        <v>83.7</v>
      </c>
      <c r="O6" s="22">
        <f t="shared" si="3"/>
        <v>30</v>
      </c>
      <c r="P6" s="22">
        <f>M6-$CI$6</f>
        <v>-0.5</v>
      </c>
      <c r="Q6" s="22">
        <f>N6-$CJ$6</f>
        <v>1.2000000000000028</v>
      </c>
      <c r="R6" s="22">
        <f>O6-$CK$6</f>
        <v>-12</v>
      </c>
      <c r="S6" s="8"/>
      <c r="T6" s="22">
        <v>540.5</v>
      </c>
      <c r="U6" s="22">
        <v>83.7</v>
      </c>
      <c r="V6" s="22">
        <v>33</v>
      </c>
      <c r="W6" s="22">
        <f t="shared" si="4"/>
        <v>106.5</v>
      </c>
      <c r="X6" s="22">
        <f t="shared" si="5"/>
        <v>83.7</v>
      </c>
      <c r="Y6" s="22">
        <f t="shared" si="6"/>
        <v>30</v>
      </c>
      <c r="Z6" s="22">
        <f>W6-$CI$6</f>
        <v>-0.5</v>
      </c>
      <c r="AA6" s="22">
        <f>X6-$CJ$6</f>
        <v>1.2000000000000028</v>
      </c>
      <c r="AB6" s="22">
        <f>Y6-$CK$6</f>
        <v>-12</v>
      </c>
      <c r="AC6" s="8"/>
      <c r="AD6" s="22">
        <v>541</v>
      </c>
      <c r="AE6" s="22">
        <v>82.5</v>
      </c>
      <c r="AF6" s="22">
        <v>45</v>
      </c>
      <c r="AG6" s="22">
        <v>540.5</v>
      </c>
      <c r="AH6" s="22">
        <v>83.7</v>
      </c>
      <c r="AI6" s="22">
        <v>33</v>
      </c>
      <c r="AJ6" s="22">
        <f t="shared" si="7"/>
        <v>106.5</v>
      </c>
      <c r="AK6" s="22">
        <f t="shared" si="8"/>
        <v>83.7</v>
      </c>
      <c r="AL6" s="22">
        <f t="shared" si="9"/>
        <v>30</v>
      </c>
      <c r="AM6" s="22"/>
      <c r="AN6" s="22"/>
      <c r="AO6" s="22"/>
      <c r="AP6" s="8"/>
      <c r="AQ6" s="22">
        <v>540.5</v>
      </c>
      <c r="AR6" s="22">
        <v>83.7</v>
      </c>
      <c r="AS6" s="22">
        <v>33</v>
      </c>
      <c r="AT6" s="22">
        <f t="shared" si="10"/>
        <v>106.5</v>
      </c>
      <c r="AU6" s="22">
        <f t="shared" si="11"/>
        <v>83.7</v>
      </c>
      <c r="AV6" s="22">
        <f t="shared" si="12"/>
        <v>30</v>
      </c>
      <c r="AW6" s="22"/>
      <c r="AX6" s="22"/>
      <c r="AY6" s="22"/>
      <c r="AZ6" s="8"/>
      <c r="BA6" s="22">
        <v>540.5</v>
      </c>
      <c r="BB6" s="22">
        <v>83.7</v>
      </c>
      <c r="BC6" s="22">
        <v>33</v>
      </c>
      <c r="BD6" s="22">
        <f t="shared" si="13"/>
        <v>106.5</v>
      </c>
      <c r="BE6" s="22">
        <f t="shared" si="14"/>
        <v>83.7</v>
      </c>
      <c r="BF6" s="22">
        <f t="shared" si="15"/>
        <v>30</v>
      </c>
      <c r="BG6" s="22"/>
      <c r="BH6" s="22"/>
      <c r="BI6" s="22"/>
      <c r="BJ6" s="8"/>
      <c r="BK6" s="22">
        <v>540.5</v>
      </c>
      <c r="BL6" s="22">
        <v>83.7</v>
      </c>
      <c r="BM6" s="22">
        <v>33</v>
      </c>
      <c r="BN6" s="22"/>
      <c r="BO6" s="22"/>
      <c r="BP6" s="22"/>
      <c r="BQ6" s="22"/>
      <c r="BR6" s="22"/>
      <c r="BS6" s="22"/>
      <c r="BT6" s="8"/>
      <c r="BU6" s="22">
        <v>540.5</v>
      </c>
      <c r="BV6" s="22">
        <v>83.7</v>
      </c>
      <c r="BW6" s="22">
        <v>33</v>
      </c>
      <c r="BX6" s="22">
        <f>'Modular Limit Data'!D6-F6</f>
        <v>107</v>
      </c>
      <c r="BY6" s="22">
        <f>'Modular Limit Data'!E6-G6</f>
        <v>82.3</v>
      </c>
      <c r="BZ6" s="22">
        <f>'Modular Limit Data'!F6-H6</f>
        <v>37</v>
      </c>
      <c r="CA6" s="22"/>
      <c r="CB6" s="22"/>
      <c r="CC6" s="22"/>
      <c r="CD6" s="8">
        <v>541</v>
      </c>
      <c r="CE6" s="8">
        <v>82.5</v>
      </c>
      <c r="CF6" s="8">
        <v>45</v>
      </c>
      <c r="CG6" s="8"/>
      <c r="CH6" s="8"/>
      <c r="CI6" s="8">
        <f t="shared" si="16"/>
        <v>107</v>
      </c>
      <c r="CJ6" s="8">
        <f t="shared" si="17"/>
        <v>82.5</v>
      </c>
      <c r="CK6" s="8">
        <f t="shared" si="18"/>
        <v>42</v>
      </c>
      <c r="CL6" s="8"/>
      <c r="CM6" s="8"/>
      <c r="CN6" s="8"/>
      <c r="CO6" s="8"/>
      <c r="CP6" s="8"/>
    </row>
    <row r="7" spans="1:94" s="24" customFormat="1" x14ac:dyDescent="0.25">
      <c r="A7" s="22" t="s">
        <v>1</v>
      </c>
      <c r="B7" s="22">
        <v>185.5</v>
      </c>
      <c r="C7" s="22">
        <v>188.7</v>
      </c>
      <c r="D7" s="22">
        <f t="shared" si="0"/>
        <v>187.1</v>
      </c>
      <c r="E7" s="22">
        <f t="shared" si="19"/>
        <v>5.1972222222222218E-2</v>
      </c>
      <c r="F7" s="22">
        <v>434</v>
      </c>
      <c r="G7" s="22">
        <v>0</v>
      </c>
      <c r="H7" s="22">
        <v>3</v>
      </c>
      <c r="I7" s="8"/>
      <c r="J7" s="22">
        <v>555.5</v>
      </c>
      <c r="K7" s="22">
        <v>96.5</v>
      </c>
      <c r="L7" s="22">
        <v>43</v>
      </c>
      <c r="M7" s="22">
        <f t="shared" si="1"/>
        <v>121.5</v>
      </c>
      <c r="N7" s="22">
        <f t="shared" si="2"/>
        <v>96.5</v>
      </c>
      <c r="O7" s="22">
        <f t="shared" si="3"/>
        <v>40</v>
      </c>
      <c r="P7" s="22">
        <f>M7-$CI$7</f>
        <v>-0.5</v>
      </c>
      <c r="Q7" s="22">
        <f>N7-$CJ$7</f>
        <v>1.5</v>
      </c>
      <c r="R7" s="22">
        <f>O7-$CK$7</f>
        <v>-7</v>
      </c>
      <c r="S7" s="8"/>
      <c r="T7" s="22">
        <v>555.5</v>
      </c>
      <c r="U7" s="22">
        <v>96.5</v>
      </c>
      <c r="V7" s="22">
        <v>43</v>
      </c>
      <c r="W7" s="22">
        <f t="shared" si="4"/>
        <v>121.5</v>
      </c>
      <c r="X7" s="22">
        <f t="shared" si="5"/>
        <v>96.5</v>
      </c>
      <c r="Y7" s="22">
        <f t="shared" si="6"/>
        <v>40</v>
      </c>
      <c r="Z7" s="22">
        <f>W7-$CI$7</f>
        <v>-0.5</v>
      </c>
      <c r="AA7" s="22">
        <f>X7-$CJ$7</f>
        <v>1.5</v>
      </c>
      <c r="AB7" s="22">
        <f>Y7-$CK$7</f>
        <v>-7</v>
      </c>
      <c r="AC7" s="8"/>
      <c r="AD7" s="22">
        <v>556</v>
      </c>
      <c r="AE7" s="22">
        <v>95</v>
      </c>
      <c r="AF7" s="22">
        <v>50</v>
      </c>
      <c r="AG7" s="22">
        <v>555.5</v>
      </c>
      <c r="AH7" s="22">
        <v>96.5</v>
      </c>
      <c r="AI7" s="22">
        <v>43</v>
      </c>
      <c r="AJ7" s="22">
        <f t="shared" si="7"/>
        <v>121.5</v>
      </c>
      <c r="AK7" s="22">
        <f t="shared" si="8"/>
        <v>96.5</v>
      </c>
      <c r="AL7" s="22">
        <f t="shared" si="9"/>
        <v>40</v>
      </c>
      <c r="AM7" s="22"/>
      <c r="AN7" s="22"/>
      <c r="AO7" s="22"/>
      <c r="AP7" s="8"/>
      <c r="AQ7" s="22">
        <v>555.5</v>
      </c>
      <c r="AR7" s="22">
        <v>96.5</v>
      </c>
      <c r="AS7" s="22">
        <v>43</v>
      </c>
      <c r="AT7" s="22">
        <f t="shared" si="10"/>
        <v>121.5</v>
      </c>
      <c r="AU7" s="22">
        <f t="shared" si="11"/>
        <v>96.5</v>
      </c>
      <c r="AV7" s="22">
        <f t="shared" si="12"/>
        <v>40</v>
      </c>
      <c r="AW7" s="22"/>
      <c r="AX7" s="22"/>
      <c r="AY7" s="22"/>
      <c r="AZ7" s="8"/>
      <c r="BA7" s="22">
        <v>555.5</v>
      </c>
      <c r="BB7" s="22">
        <v>96.5</v>
      </c>
      <c r="BC7" s="22">
        <v>43</v>
      </c>
      <c r="BD7" s="22">
        <f t="shared" si="13"/>
        <v>121.5</v>
      </c>
      <c r="BE7" s="22">
        <f t="shared" si="14"/>
        <v>96.5</v>
      </c>
      <c r="BF7" s="22">
        <f t="shared" si="15"/>
        <v>40</v>
      </c>
      <c r="BG7" s="22"/>
      <c r="BH7" s="22"/>
      <c r="BI7" s="22"/>
      <c r="BJ7" s="8"/>
      <c r="BK7" s="22">
        <v>555.5</v>
      </c>
      <c r="BL7" s="22">
        <v>96.5</v>
      </c>
      <c r="BM7" s="22">
        <v>43</v>
      </c>
      <c r="BN7" s="22"/>
      <c r="BO7" s="22"/>
      <c r="BP7" s="22"/>
      <c r="BQ7" s="22"/>
      <c r="BR7" s="22"/>
      <c r="BS7" s="22"/>
      <c r="BT7" s="8"/>
      <c r="BU7" s="22">
        <v>555.5</v>
      </c>
      <c r="BV7" s="22">
        <v>96.5</v>
      </c>
      <c r="BW7" s="22">
        <v>43</v>
      </c>
      <c r="BX7" s="22">
        <f>'Modular Limit Data'!D7-F7</f>
        <v>121.5</v>
      </c>
      <c r="BY7" s="22">
        <f>'Modular Limit Data'!E7-G7</f>
        <v>95</v>
      </c>
      <c r="BZ7" s="22">
        <f>'Modular Limit Data'!F7-H7</f>
        <v>47</v>
      </c>
      <c r="CA7" s="22"/>
      <c r="CB7" s="22"/>
      <c r="CC7" s="22"/>
      <c r="CD7" s="8">
        <v>556</v>
      </c>
      <c r="CE7" s="8">
        <v>95</v>
      </c>
      <c r="CF7" s="8">
        <v>50</v>
      </c>
      <c r="CG7" s="8"/>
      <c r="CH7" s="8"/>
      <c r="CI7" s="8">
        <f t="shared" si="16"/>
        <v>122</v>
      </c>
      <c r="CJ7" s="8">
        <f t="shared" si="17"/>
        <v>95</v>
      </c>
      <c r="CK7" s="8">
        <f t="shared" si="18"/>
        <v>47</v>
      </c>
      <c r="CL7" s="8"/>
      <c r="CM7" s="8"/>
      <c r="CN7" s="8"/>
      <c r="CO7" s="8"/>
      <c r="CP7" s="8"/>
    </row>
    <row r="8" spans="1:94" s="24" customFormat="1" x14ac:dyDescent="0.25">
      <c r="A8" s="22" t="s">
        <v>1</v>
      </c>
      <c r="B8" s="22">
        <v>221.4</v>
      </c>
      <c r="C8" s="22">
        <v>225.3</v>
      </c>
      <c r="D8" s="22">
        <f t="shared" si="0"/>
        <v>223.35000000000002</v>
      </c>
      <c r="E8" s="22">
        <f t="shared" si="19"/>
        <v>6.2041666666666676E-2</v>
      </c>
      <c r="F8" s="22">
        <v>434</v>
      </c>
      <c r="G8" s="22">
        <v>0</v>
      </c>
      <c r="H8" s="22">
        <v>3</v>
      </c>
      <c r="I8" s="8"/>
      <c r="J8" s="22">
        <v>569.5</v>
      </c>
      <c r="K8" s="22">
        <v>108</v>
      </c>
      <c r="L8" s="22">
        <v>47</v>
      </c>
      <c r="M8" s="22">
        <f t="shared" si="1"/>
        <v>135.5</v>
      </c>
      <c r="N8" s="22">
        <f t="shared" si="2"/>
        <v>108</v>
      </c>
      <c r="O8" s="22">
        <f t="shared" si="3"/>
        <v>44</v>
      </c>
      <c r="P8" s="22">
        <f>M8-$CI$8</f>
        <v>0</v>
      </c>
      <c r="Q8" s="22">
        <f>N8-$CJ$8</f>
        <v>1.5999999999999943</v>
      </c>
      <c r="R8" s="22">
        <f>O8-$CK$8</f>
        <v>-8</v>
      </c>
      <c r="S8" s="8"/>
      <c r="T8" s="22">
        <v>569.5</v>
      </c>
      <c r="U8" s="22">
        <v>108</v>
      </c>
      <c r="V8" s="22">
        <v>47</v>
      </c>
      <c r="W8" s="22">
        <f t="shared" si="4"/>
        <v>135.5</v>
      </c>
      <c r="X8" s="22">
        <f t="shared" si="5"/>
        <v>108</v>
      </c>
      <c r="Y8" s="22">
        <f t="shared" si="6"/>
        <v>44</v>
      </c>
      <c r="Z8" s="22">
        <f>W8-$CI$8</f>
        <v>0</v>
      </c>
      <c r="AA8" s="22">
        <f>X8-$CJ$8</f>
        <v>1.5999999999999943</v>
      </c>
      <c r="AB8" s="22">
        <f>Y8-$CK$8</f>
        <v>-8</v>
      </c>
      <c r="AC8" s="8"/>
      <c r="AD8" s="22">
        <v>569.5</v>
      </c>
      <c r="AE8" s="22">
        <v>106.4</v>
      </c>
      <c r="AF8" s="22">
        <v>55</v>
      </c>
      <c r="AG8" s="22">
        <v>569.5</v>
      </c>
      <c r="AH8" s="22">
        <v>108</v>
      </c>
      <c r="AI8" s="22">
        <v>47</v>
      </c>
      <c r="AJ8" s="22">
        <f t="shared" si="7"/>
        <v>135.5</v>
      </c>
      <c r="AK8" s="22">
        <f t="shared" si="8"/>
        <v>108</v>
      </c>
      <c r="AL8" s="22">
        <f t="shared" si="9"/>
        <v>44</v>
      </c>
      <c r="AM8" s="22"/>
      <c r="AN8" s="22"/>
      <c r="AO8" s="22"/>
      <c r="AP8" s="8"/>
      <c r="AQ8" s="22">
        <v>569.5</v>
      </c>
      <c r="AR8" s="22">
        <v>108</v>
      </c>
      <c r="AS8" s="22">
        <v>47</v>
      </c>
      <c r="AT8" s="22">
        <f t="shared" si="10"/>
        <v>135.5</v>
      </c>
      <c r="AU8" s="22">
        <f t="shared" si="11"/>
        <v>108</v>
      </c>
      <c r="AV8" s="22">
        <f t="shared" si="12"/>
        <v>44</v>
      </c>
      <c r="AW8" s="22"/>
      <c r="AX8" s="22"/>
      <c r="AY8" s="22"/>
      <c r="AZ8" s="8"/>
      <c r="BA8" s="22">
        <v>569.5</v>
      </c>
      <c r="BB8" s="22">
        <v>108</v>
      </c>
      <c r="BC8" s="22">
        <v>47</v>
      </c>
      <c r="BD8" s="22">
        <f t="shared" si="13"/>
        <v>135.5</v>
      </c>
      <c r="BE8" s="22">
        <f t="shared" si="14"/>
        <v>108</v>
      </c>
      <c r="BF8" s="22">
        <f t="shared" si="15"/>
        <v>44</v>
      </c>
      <c r="BG8" s="22"/>
      <c r="BH8" s="22"/>
      <c r="BI8" s="22"/>
      <c r="BJ8" s="8"/>
      <c r="BK8" s="22">
        <v>569.5</v>
      </c>
      <c r="BL8" s="22">
        <v>108</v>
      </c>
      <c r="BM8" s="22">
        <v>47</v>
      </c>
      <c r="BN8" s="22"/>
      <c r="BO8" s="22"/>
      <c r="BP8" s="22"/>
      <c r="BQ8" s="22"/>
      <c r="BR8" s="22"/>
      <c r="BS8" s="22"/>
      <c r="BT8" s="8"/>
      <c r="BU8" s="22">
        <v>569.5</v>
      </c>
      <c r="BV8" s="22">
        <v>108</v>
      </c>
      <c r="BW8" s="22">
        <v>47</v>
      </c>
      <c r="BX8" s="22">
        <f>'Modular Limit Data'!D8-F8</f>
        <v>136</v>
      </c>
      <c r="BY8" s="22">
        <f>'Modular Limit Data'!E8-G8</f>
        <v>106.6</v>
      </c>
      <c r="BZ8" s="22">
        <f>'Modular Limit Data'!F8-H8</f>
        <v>52</v>
      </c>
      <c r="CA8" s="22"/>
      <c r="CB8" s="22"/>
      <c r="CC8" s="22"/>
      <c r="CD8" s="8">
        <v>569.5</v>
      </c>
      <c r="CE8" s="8">
        <v>106.4</v>
      </c>
      <c r="CF8" s="8">
        <v>55</v>
      </c>
      <c r="CG8" s="8"/>
      <c r="CH8" s="8"/>
      <c r="CI8" s="8">
        <f t="shared" si="16"/>
        <v>135.5</v>
      </c>
      <c r="CJ8" s="8">
        <f t="shared" si="17"/>
        <v>106.4</v>
      </c>
      <c r="CK8" s="8">
        <f t="shared" si="18"/>
        <v>52</v>
      </c>
      <c r="CL8" s="8"/>
      <c r="CM8" s="8"/>
      <c r="CN8" s="8"/>
      <c r="CO8" s="8"/>
      <c r="CP8" s="8"/>
    </row>
    <row r="9" spans="1:94" s="24" customFormat="1" x14ac:dyDescent="0.25">
      <c r="A9" s="22" t="s">
        <v>1</v>
      </c>
      <c r="B9" s="22">
        <v>257.89999999999998</v>
      </c>
      <c r="C9" s="22">
        <v>260.60000000000002</v>
      </c>
      <c r="D9" s="22">
        <f t="shared" si="0"/>
        <v>259.25</v>
      </c>
      <c r="E9" s="22">
        <f t="shared" si="19"/>
        <v>7.2013888888888891E-2</v>
      </c>
      <c r="F9" s="22">
        <v>434</v>
      </c>
      <c r="G9" s="22">
        <v>0</v>
      </c>
      <c r="H9" s="22">
        <v>3</v>
      </c>
      <c r="I9" s="8"/>
      <c r="J9" s="22">
        <v>582</v>
      </c>
      <c r="K9" s="22">
        <v>119.3</v>
      </c>
      <c r="L9" s="22">
        <v>52</v>
      </c>
      <c r="M9" s="22">
        <f t="shared" si="1"/>
        <v>148</v>
      </c>
      <c r="N9" s="22">
        <f t="shared" si="2"/>
        <v>119.3</v>
      </c>
      <c r="O9" s="22">
        <f t="shared" si="3"/>
        <v>49</v>
      </c>
      <c r="P9" s="22">
        <f>M9-$CI$9</f>
        <v>-1</v>
      </c>
      <c r="Q9" s="22">
        <f>N9-$CJ$9</f>
        <v>1.7000000000000028</v>
      </c>
      <c r="R9" s="22">
        <f>O9-$CK$9</f>
        <v>-8</v>
      </c>
      <c r="S9" s="8"/>
      <c r="T9" s="22">
        <v>582</v>
      </c>
      <c r="U9" s="22">
        <v>119.3</v>
      </c>
      <c r="V9" s="22">
        <v>52</v>
      </c>
      <c r="W9" s="22">
        <f t="shared" si="4"/>
        <v>148</v>
      </c>
      <c r="X9" s="22">
        <f t="shared" si="5"/>
        <v>119.3</v>
      </c>
      <c r="Y9" s="22">
        <f t="shared" si="6"/>
        <v>49</v>
      </c>
      <c r="Z9" s="22">
        <f>W9-$CI$9</f>
        <v>-1</v>
      </c>
      <c r="AA9" s="22">
        <f>X9-$CJ$9</f>
        <v>1.7000000000000028</v>
      </c>
      <c r="AB9" s="22">
        <f>Y9-$CK$9</f>
        <v>-8</v>
      </c>
      <c r="AC9" s="8"/>
      <c r="AD9" s="22">
        <v>583</v>
      </c>
      <c r="AE9" s="22">
        <v>117.6</v>
      </c>
      <c r="AF9" s="22">
        <v>60</v>
      </c>
      <c r="AG9" s="22">
        <v>582</v>
      </c>
      <c r="AH9" s="22">
        <v>119.3</v>
      </c>
      <c r="AI9" s="22">
        <v>52</v>
      </c>
      <c r="AJ9" s="22">
        <f t="shared" si="7"/>
        <v>148</v>
      </c>
      <c r="AK9" s="22">
        <f t="shared" si="8"/>
        <v>119.3</v>
      </c>
      <c r="AL9" s="22">
        <f t="shared" si="9"/>
        <v>49</v>
      </c>
      <c r="AM9" s="22"/>
      <c r="AN9" s="22"/>
      <c r="AO9" s="22"/>
      <c r="AP9" s="8"/>
      <c r="AQ9" s="22">
        <v>582</v>
      </c>
      <c r="AR9" s="22">
        <v>119.3</v>
      </c>
      <c r="AS9" s="22">
        <v>52</v>
      </c>
      <c r="AT9" s="22">
        <f t="shared" si="10"/>
        <v>148</v>
      </c>
      <c r="AU9" s="22">
        <f t="shared" si="11"/>
        <v>119.3</v>
      </c>
      <c r="AV9" s="22">
        <f t="shared" si="12"/>
        <v>49</v>
      </c>
      <c r="AW9" s="22"/>
      <c r="AX9" s="22"/>
      <c r="AY9" s="22"/>
      <c r="AZ9" s="8"/>
      <c r="BA9" s="22">
        <v>582</v>
      </c>
      <c r="BB9" s="22">
        <v>119.3</v>
      </c>
      <c r="BC9" s="22">
        <v>52</v>
      </c>
      <c r="BD9" s="22">
        <f t="shared" si="13"/>
        <v>148</v>
      </c>
      <c r="BE9" s="22">
        <f t="shared" si="14"/>
        <v>119.3</v>
      </c>
      <c r="BF9" s="22">
        <f t="shared" si="15"/>
        <v>49</v>
      </c>
      <c r="BG9" s="22"/>
      <c r="BH9" s="22"/>
      <c r="BI9" s="22"/>
      <c r="BJ9" s="8"/>
      <c r="BK9" s="22">
        <v>582</v>
      </c>
      <c r="BL9" s="22">
        <v>119.3</v>
      </c>
      <c r="BM9" s="22">
        <v>52</v>
      </c>
      <c r="BN9" s="22"/>
      <c r="BO9" s="22"/>
      <c r="BP9" s="22"/>
      <c r="BQ9" s="22"/>
      <c r="BR9" s="22"/>
      <c r="BS9" s="22"/>
      <c r="BT9" s="8"/>
      <c r="BU9" s="22">
        <v>582</v>
      </c>
      <c r="BV9" s="22">
        <v>119.3</v>
      </c>
      <c r="BW9" s="22">
        <v>52</v>
      </c>
      <c r="BX9" s="22">
        <f>'Modular Limit Data'!D9-F9</f>
        <v>149</v>
      </c>
      <c r="BY9" s="22">
        <f>'Modular Limit Data'!E9-G9</f>
        <v>118.1</v>
      </c>
      <c r="BZ9" s="22">
        <f>'Modular Limit Data'!F9-H9</f>
        <v>57</v>
      </c>
      <c r="CA9" s="22"/>
      <c r="CB9" s="22"/>
      <c r="CC9" s="22"/>
      <c r="CD9" s="8">
        <v>583</v>
      </c>
      <c r="CE9" s="8">
        <v>117.6</v>
      </c>
      <c r="CF9" s="8">
        <v>60</v>
      </c>
      <c r="CG9" s="8"/>
      <c r="CH9" s="8"/>
      <c r="CI9" s="8">
        <f t="shared" si="16"/>
        <v>149</v>
      </c>
      <c r="CJ9" s="8">
        <f t="shared" si="17"/>
        <v>117.6</v>
      </c>
      <c r="CK9" s="8">
        <f t="shared" si="18"/>
        <v>57</v>
      </c>
      <c r="CL9" s="8"/>
      <c r="CM9" s="8"/>
      <c r="CN9" s="8"/>
      <c r="CO9" s="8"/>
      <c r="CP9" s="8"/>
    </row>
    <row r="10" spans="1:94" s="24" customFormat="1" x14ac:dyDescent="0.25">
      <c r="A10" s="22" t="s">
        <v>1</v>
      </c>
      <c r="B10" s="22">
        <v>293.10000000000002</v>
      </c>
      <c r="C10" s="22">
        <v>297.89999999999998</v>
      </c>
      <c r="D10" s="22">
        <f t="shared" si="0"/>
        <v>295.5</v>
      </c>
      <c r="E10" s="22">
        <f t="shared" si="19"/>
        <v>8.2083333333333328E-2</v>
      </c>
      <c r="F10" s="22">
        <v>434</v>
      </c>
      <c r="G10" s="22">
        <v>0</v>
      </c>
      <c r="H10" s="22">
        <v>3</v>
      </c>
      <c r="I10" s="8"/>
      <c r="J10" s="22">
        <v>596</v>
      </c>
      <c r="K10" s="22">
        <v>130</v>
      </c>
      <c r="L10" s="22">
        <v>57</v>
      </c>
      <c r="M10" s="22">
        <f t="shared" si="1"/>
        <v>162</v>
      </c>
      <c r="N10" s="22">
        <f t="shared" si="2"/>
        <v>130</v>
      </c>
      <c r="O10" s="22">
        <f t="shared" si="3"/>
        <v>54</v>
      </c>
      <c r="P10" s="22">
        <f>M10-$CI$10</f>
        <v>1</v>
      </c>
      <c r="Q10" s="22">
        <f>N10-$CJ$10</f>
        <v>1.8000000000000114</v>
      </c>
      <c r="R10" s="22">
        <f>O10-$CK$10</f>
        <v>-8</v>
      </c>
      <c r="S10" s="8"/>
      <c r="T10" s="22">
        <v>596</v>
      </c>
      <c r="U10" s="22">
        <v>130</v>
      </c>
      <c r="V10" s="22">
        <v>57</v>
      </c>
      <c r="W10" s="22">
        <f t="shared" si="4"/>
        <v>162</v>
      </c>
      <c r="X10" s="22">
        <f t="shared" si="5"/>
        <v>130</v>
      </c>
      <c r="Y10" s="22">
        <f t="shared" si="6"/>
        <v>54</v>
      </c>
      <c r="Z10" s="22">
        <f>W10-$CI$10</f>
        <v>1</v>
      </c>
      <c r="AA10" s="22">
        <f>X10-$CJ$10</f>
        <v>1.8000000000000114</v>
      </c>
      <c r="AB10" s="22">
        <f>Y10-$CK$10</f>
        <v>-8</v>
      </c>
      <c r="AC10" s="8"/>
      <c r="AD10" s="22">
        <v>595</v>
      </c>
      <c r="AE10" s="22">
        <v>128.19999999999999</v>
      </c>
      <c r="AF10" s="22">
        <v>65</v>
      </c>
      <c r="AG10" s="22">
        <v>596</v>
      </c>
      <c r="AH10" s="22">
        <v>130</v>
      </c>
      <c r="AI10" s="22">
        <v>57</v>
      </c>
      <c r="AJ10" s="22">
        <f t="shared" si="7"/>
        <v>162</v>
      </c>
      <c r="AK10" s="22">
        <f t="shared" si="8"/>
        <v>130</v>
      </c>
      <c r="AL10" s="22">
        <f t="shared" si="9"/>
        <v>54</v>
      </c>
      <c r="AM10" s="22"/>
      <c r="AN10" s="22"/>
      <c r="AO10" s="22"/>
      <c r="AP10" s="8"/>
      <c r="AQ10" s="22">
        <v>596</v>
      </c>
      <c r="AR10" s="22">
        <v>130</v>
      </c>
      <c r="AS10" s="22">
        <v>57</v>
      </c>
      <c r="AT10" s="22">
        <f t="shared" si="10"/>
        <v>162</v>
      </c>
      <c r="AU10" s="22">
        <f t="shared" si="11"/>
        <v>130</v>
      </c>
      <c r="AV10" s="22">
        <f t="shared" si="12"/>
        <v>54</v>
      </c>
      <c r="AW10" s="22"/>
      <c r="AX10" s="22"/>
      <c r="AY10" s="22"/>
      <c r="AZ10" s="8"/>
      <c r="BA10" s="22">
        <v>596</v>
      </c>
      <c r="BB10" s="22">
        <v>130</v>
      </c>
      <c r="BC10" s="22">
        <v>57</v>
      </c>
      <c r="BD10" s="22">
        <f t="shared" si="13"/>
        <v>162</v>
      </c>
      <c r="BE10" s="22">
        <f t="shared" si="14"/>
        <v>130</v>
      </c>
      <c r="BF10" s="22">
        <f t="shared" si="15"/>
        <v>54</v>
      </c>
      <c r="BG10" s="22"/>
      <c r="BH10" s="22"/>
      <c r="BI10" s="22"/>
      <c r="BJ10" s="8"/>
      <c r="BK10" s="22">
        <v>596</v>
      </c>
      <c r="BL10" s="22">
        <v>130</v>
      </c>
      <c r="BM10" s="22">
        <v>57</v>
      </c>
      <c r="BN10" s="22"/>
      <c r="BO10" s="22"/>
      <c r="BP10" s="22"/>
      <c r="BQ10" s="22"/>
      <c r="BR10" s="22"/>
      <c r="BS10" s="22"/>
      <c r="BT10" s="8"/>
      <c r="BU10" s="22">
        <v>596</v>
      </c>
      <c r="BV10" s="22">
        <v>130</v>
      </c>
      <c r="BW10" s="22">
        <v>57</v>
      </c>
      <c r="BX10" s="22">
        <f>'Modular Limit Data'!D10-F10</f>
        <v>161</v>
      </c>
      <c r="BY10" s="22">
        <f>'Modular Limit Data'!E10-G10</f>
        <v>127.8</v>
      </c>
      <c r="BZ10" s="22">
        <f>'Modular Limit Data'!F10-H10</f>
        <v>62</v>
      </c>
      <c r="CA10" s="22"/>
      <c r="CB10" s="22"/>
      <c r="CC10" s="22"/>
      <c r="CD10" s="8">
        <v>595</v>
      </c>
      <c r="CE10" s="8">
        <v>128.19999999999999</v>
      </c>
      <c r="CF10" s="8">
        <v>65</v>
      </c>
      <c r="CG10" s="8"/>
      <c r="CH10" s="8"/>
      <c r="CI10" s="8">
        <f t="shared" si="16"/>
        <v>161</v>
      </c>
      <c r="CJ10" s="8">
        <f t="shared" si="17"/>
        <v>128.19999999999999</v>
      </c>
      <c r="CK10" s="8">
        <f t="shared" si="18"/>
        <v>62</v>
      </c>
      <c r="CL10" s="8"/>
      <c r="CM10" s="8"/>
      <c r="CN10" s="8"/>
      <c r="CO10" s="8"/>
      <c r="CP10" s="8"/>
    </row>
    <row r="11" spans="1:94" s="24" customFormat="1" x14ac:dyDescent="0.25">
      <c r="A11" s="22" t="s">
        <v>1</v>
      </c>
      <c r="B11" s="22">
        <v>330</v>
      </c>
      <c r="C11" s="22">
        <v>332.7</v>
      </c>
      <c r="D11" s="22">
        <f t="shared" si="0"/>
        <v>331.35</v>
      </c>
      <c r="E11" s="22">
        <f t="shared" si="19"/>
        <v>9.2041666666666674E-2</v>
      </c>
      <c r="F11" s="22">
        <v>434</v>
      </c>
      <c r="G11" s="22">
        <v>0</v>
      </c>
      <c r="H11" s="22">
        <v>3</v>
      </c>
      <c r="I11" s="8"/>
      <c r="J11" s="22">
        <v>608</v>
      </c>
      <c r="K11" s="22">
        <v>141.1</v>
      </c>
      <c r="L11" s="22">
        <v>63</v>
      </c>
      <c r="M11" s="22">
        <f t="shared" si="1"/>
        <v>174</v>
      </c>
      <c r="N11" s="22">
        <f t="shared" si="2"/>
        <v>141.1</v>
      </c>
      <c r="O11" s="22">
        <f t="shared" si="3"/>
        <v>60</v>
      </c>
      <c r="P11" s="22">
        <f>M11-$CI$11</f>
        <v>0</v>
      </c>
      <c r="Q11" s="22">
        <f>N11-$CJ$11</f>
        <v>1.0999999999999943</v>
      </c>
      <c r="R11" s="22">
        <f>O11-$CK$11</f>
        <v>-7</v>
      </c>
      <c r="S11" s="8"/>
      <c r="T11" s="22">
        <v>608</v>
      </c>
      <c r="U11" s="22">
        <v>141.1</v>
      </c>
      <c r="V11" s="22">
        <v>63</v>
      </c>
      <c r="W11" s="22">
        <f t="shared" si="4"/>
        <v>174</v>
      </c>
      <c r="X11" s="22">
        <f t="shared" si="5"/>
        <v>141.1</v>
      </c>
      <c r="Y11" s="22">
        <f t="shared" si="6"/>
        <v>60</v>
      </c>
      <c r="Z11" s="22">
        <f>W11-$CI$11</f>
        <v>0</v>
      </c>
      <c r="AA11" s="22">
        <f>X11-$CJ$11</f>
        <v>1.0999999999999943</v>
      </c>
      <c r="AB11" s="22">
        <f>Y11-$CK$11</f>
        <v>-7</v>
      </c>
      <c r="AC11" s="8"/>
      <c r="AD11" s="22">
        <v>608</v>
      </c>
      <c r="AE11" s="22">
        <v>140</v>
      </c>
      <c r="AF11" s="22">
        <v>70</v>
      </c>
      <c r="AG11" s="22">
        <v>608</v>
      </c>
      <c r="AH11" s="22">
        <v>141.1</v>
      </c>
      <c r="AI11" s="22">
        <v>63</v>
      </c>
      <c r="AJ11" s="22">
        <f t="shared" si="7"/>
        <v>174</v>
      </c>
      <c r="AK11" s="22">
        <f t="shared" si="8"/>
        <v>141.1</v>
      </c>
      <c r="AL11" s="22">
        <f t="shared" si="9"/>
        <v>60</v>
      </c>
      <c r="AM11" s="22"/>
      <c r="AN11" s="22"/>
      <c r="AO11" s="22"/>
      <c r="AP11" s="8"/>
      <c r="AQ11" s="22">
        <v>608</v>
      </c>
      <c r="AR11" s="22">
        <v>141.1</v>
      </c>
      <c r="AS11" s="22">
        <v>63</v>
      </c>
      <c r="AT11" s="22">
        <f t="shared" si="10"/>
        <v>174</v>
      </c>
      <c r="AU11" s="22">
        <f t="shared" si="11"/>
        <v>141.1</v>
      </c>
      <c r="AV11" s="22">
        <f t="shared" si="12"/>
        <v>60</v>
      </c>
      <c r="AW11" s="22"/>
      <c r="AX11" s="22"/>
      <c r="AY11" s="22"/>
      <c r="AZ11" s="8"/>
      <c r="BA11" s="22">
        <v>608</v>
      </c>
      <c r="BB11" s="22">
        <v>141.1</v>
      </c>
      <c r="BC11" s="22">
        <v>63</v>
      </c>
      <c r="BD11" s="22">
        <f t="shared" si="13"/>
        <v>174</v>
      </c>
      <c r="BE11" s="22">
        <f t="shared" si="14"/>
        <v>141.1</v>
      </c>
      <c r="BF11" s="22">
        <f t="shared" si="15"/>
        <v>60</v>
      </c>
      <c r="BG11" s="22"/>
      <c r="BH11" s="22"/>
      <c r="BI11" s="22"/>
      <c r="BJ11" s="8"/>
      <c r="BK11" s="22">
        <v>608</v>
      </c>
      <c r="BL11" s="22">
        <v>141.1</v>
      </c>
      <c r="BM11" s="22">
        <v>63</v>
      </c>
      <c r="BN11" s="22"/>
      <c r="BO11" s="22"/>
      <c r="BP11" s="22"/>
      <c r="BQ11" s="22"/>
      <c r="BR11" s="22"/>
      <c r="BS11" s="22"/>
      <c r="BT11" s="8"/>
      <c r="BU11" s="22">
        <v>608</v>
      </c>
      <c r="BV11" s="22">
        <v>141.1</v>
      </c>
      <c r="BW11" s="22">
        <v>63</v>
      </c>
      <c r="BX11" s="22">
        <f>'Modular Limit Data'!D11-F11</f>
        <v>170</v>
      </c>
      <c r="BY11" s="22">
        <f>'Modular Limit Data'!E11-G11</f>
        <v>136.19999999999999</v>
      </c>
      <c r="BZ11" s="22">
        <f>'Modular Limit Data'!F11-H11</f>
        <v>67</v>
      </c>
      <c r="CA11" s="22"/>
      <c r="CB11" s="22"/>
      <c r="CC11" s="22"/>
      <c r="CD11" s="8">
        <v>608</v>
      </c>
      <c r="CE11" s="8">
        <v>140</v>
      </c>
      <c r="CF11" s="8">
        <v>70</v>
      </c>
      <c r="CG11" s="8"/>
      <c r="CH11" s="8"/>
      <c r="CI11" s="8">
        <f t="shared" si="16"/>
        <v>174</v>
      </c>
      <c r="CJ11" s="8">
        <f t="shared" si="17"/>
        <v>140</v>
      </c>
      <c r="CK11" s="8">
        <f t="shared" si="18"/>
        <v>67</v>
      </c>
      <c r="CL11" s="8"/>
      <c r="CM11" s="8"/>
      <c r="CN11" s="8"/>
      <c r="CO11" s="8"/>
      <c r="CP11" s="8"/>
    </row>
    <row r="12" spans="1:94" s="24" customFormat="1" x14ac:dyDescent="0.25">
      <c r="A12" s="22" t="s">
        <v>1</v>
      </c>
      <c r="B12" s="22">
        <v>365.1</v>
      </c>
      <c r="C12" s="22">
        <v>369.1</v>
      </c>
      <c r="D12" s="22">
        <f t="shared" si="0"/>
        <v>367.1</v>
      </c>
      <c r="E12" s="22">
        <f t="shared" si="19"/>
        <v>0.10197222222222223</v>
      </c>
      <c r="F12" s="22">
        <v>434</v>
      </c>
      <c r="G12" s="22">
        <v>0</v>
      </c>
      <c r="H12" s="22">
        <v>3</v>
      </c>
      <c r="I12" s="8"/>
      <c r="J12" s="22">
        <v>619</v>
      </c>
      <c r="K12" s="22">
        <v>150</v>
      </c>
      <c r="L12" s="22">
        <v>69</v>
      </c>
      <c r="M12" s="22">
        <f t="shared" si="1"/>
        <v>185</v>
      </c>
      <c r="N12" s="22">
        <f t="shared" si="2"/>
        <v>150</v>
      </c>
      <c r="O12" s="22">
        <f t="shared" si="3"/>
        <v>66</v>
      </c>
      <c r="P12" s="22">
        <f>M12-$CI$12</f>
        <v>-1</v>
      </c>
      <c r="Q12" s="22">
        <f>N12-$CJ$12</f>
        <v>2.1999999999999886</v>
      </c>
      <c r="R12" s="22">
        <f>O12-$CK$12</f>
        <v>-4</v>
      </c>
      <c r="S12" s="8"/>
      <c r="T12" s="22">
        <v>619</v>
      </c>
      <c r="U12" s="22">
        <v>150</v>
      </c>
      <c r="V12" s="22">
        <v>69</v>
      </c>
      <c r="W12" s="22">
        <f t="shared" si="4"/>
        <v>185</v>
      </c>
      <c r="X12" s="22">
        <f t="shared" si="5"/>
        <v>150</v>
      </c>
      <c r="Y12" s="22">
        <f t="shared" si="6"/>
        <v>66</v>
      </c>
      <c r="Z12" s="22">
        <f>W12-$CI$12</f>
        <v>-1</v>
      </c>
      <c r="AA12" s="22">
        <f>X12-$CJ$12</f>
        <v>2.1999999999999886</v>
      </c>
      <c r="AB12" s="22">
        <f>Y12-$CK$12</f>
        <v>-4</v>
      </c>
      <c r="AC12" s="8"/>
      <c r="AD12" s="22">
        <v>620</v>
      </c>
      <c r="AE12" s="22">
        <v>147.80000000000001</v>
      </c>
      <c r="AF12" s="22">
        <v>73</v>
      </c>
      <c r="AG12" s="22">
        <v>619</v>
      </c>
      <c r="AH12" s="22">
        <v>150</v>
      </c>
      <c r="AI12" s="22">
        <v>69</v>
      </c>
      <c r="AJ12" s="22">
        <f t="shared" si="7"/>
        <v>185</v>
      </c>
      <c r="AK12" s="22">
        <f t="shared" si="8"/>
        <v>150</v>
      </c>
      <c r="AL12" s="22">
        <f t="shared" si="9"/>
        <v>66</v>
      </c>
      <c r="AM12" s="22"/>
      <c r="AN12" s="22"/>
      <c r="AO12" s="22"/>
      <c r="AP12" s="8"/>
      <c r="AQ12" s="22">
        <v>619</v>
      </c>
      <c r="AR12" s="22">
        <v>150</v>
      </c>
      <c r="AS12" s="22">
        <v>69</v>
      </c>
      <c r="AT12" s="22">
        <f t="shared" si="10"/>
        <v>185</v>
      </c>
      <c r="AU12" s="22">
        <f t="shared" si="11"/>
        <v>150</v>
      </c>
      <c r="AV12" s="22">
        <f t="shared" si="12"/>
        <v>66</v>
      </c>
      <c r="AW12" s="22"/>
      <c r="AX12" s="22"/>
      <c r="AY12" s="22"/>
      <c r="AZ12" s="8"/>
      <c r="BA12" s="22">
        <v>619</v>
      </c>
      <c r="BB12" s="22">
        <v>150</v>
      </c>
      <c r="BC12" s="22">
        <v>69</v>
      </c>
      <c r="BD12" s="22">
        <f t="shared" si="13"/>
        <v>185</v>
      </c>
      <c r="BE12" s="22">
        <f t="shared" si="14"/>
        <v>150</v>
      </c>
      <c r="BF12" s="22">
        <f t="shared" si="15"/>
        <v>66</v>
      </c>
      <c r="BG12" s="22"/>
      <c r="BH12" s="22"/>
      <c r="BI12" s="22"/>
      <c r="BJ12" s="8"/>
      <c r="BK12" s="22">
        <v>619</v>
      </c>
      <c r="BL12" s="22">
        <v>150</v>
      </c>
      <c r="BM12" s="22">
        <v>69</v>
      </c>
      <c r="BN12" s="22"/>
      <c r="BO12" s="22"/>
      <c r="BP12" s="22"/>
      <c r="BQ12" s="22"/>
      <c r="BR12" s="22"/>
      <c r="BS12" s="22"/>
      <c r="BT12" s="8"/>
      <c r="BU12" s="22">
        <v>619</v>
      </c>
      <c r="BV12" s="22">
        <v>150</v>
      </c>
      <c r="BW12" s="22">
        <v>69</v>
      </c>
      <c r="BX12" s="22">
        <f>'Modular Limit Data'!D12-F12</f>
        <v>183</v>
      </c>
      <c r="BY12" s="22">
        <f>'Modular Limit Data'!E12-G12</f>
        <v>146</v>
      </c>
      <c r="BZ12" s="22">
        <f>'Modular Limit Data'!F12-H12</f>
        <v>72</v>
      </c>
      <c r="CA12" s="22"/>
      <c r="CB12" s="22"/>
      <c r="CC12" s="22"/>
      <c r="CD12" s="8">
        <v>620</v>
      </c>
      <c r="CE12" s="8">
        <v>147.80000000000001</v>
      </c>
      <c r="CF12" s="8">
        <v>73</v>
      </c>
      <c r="CG12" s="8"/>
      <c r="CH12" s="8"/>
      <c r="CI12" s="8">
        <f t="shared" si="16"/>
        <v>186</v>
      </c>
      <c r="CJ12" s="8">
        <f t="shared" si="17"/>
        <v>147.80000000000001</v>
      </c>
      <c r="CK12" s="8">
        <f t="shared" si="18"/>
        <v>70</v>
      </c>
      <c r="CL12" s="8"/>
      <c r="CM12" s="8"/>
      <c r="CN12" s="8"/>
      <c r="CO12" s="8"/>
      <c r="CP12" s="8"/>
    </row>
    <row r="13" spans="1:94" s="24" customFormat="1" x14ac:dyDescent="0.25">
      <c r="A13" s="22" t="s">
        <v>1</v>
      </c>
      <c r="B13" s="22">
        <v>402.1</v>
      </c>
      <c r="C13" s="22">
        <v>405</v>
      </c>
      <c r="D13" s="22">
        <f t="shared" si="0"/>
        <v>403.55</v>
      </c>
      <c r="E13" s="22">
        <f t="shared" si="19"/>
        <v>0.11209722222222222</v>
      </c>
      <c r="F13" s="22">
        <v>434</v>
      </c>
      <c r="G13" s="22">
        <v>0</v>
      </c>
      <c r="H13" s="22">
        <v>3</v>
      </c>
      <c r="I13" s="8"/>
      <c r="J13" s="22">
        <v>630</v>
      </c>
      <c r="K13" s="22">
        <v>159.19999999999999</v>
      </c>
      <c r="L13" s="22">
        <v>75</v>
      </c>
      <c r="M13" s="22">
        <f t="shared" si="1"/>
        <v>196</v>
      </c>
      <c r="N13" s="22">
        <f t="shared" si="2"/>
        <v>159.19999999999999</v>
      </c>
      <c r="O13" s="22">
        <f t="shared" si="3"/>
        <v>72</v>
      </c>
      <c r="P13" s="22">
        <f>M13-$CI$13</f>
        <v>1</v>
      </c>
      <c r="Q13" s="22">
        <f>N13-$CJ$13</f>
        <v>2.1999999999999886</v>
      </c>
      <c r="R13" s="22">
        <f>O13-$CK$13</f>
        <v>0</v>
      </c>
      <c r="S13" s="8"/>
      <c r="T13" s="22">
        <v>630</v>
      </c>
      <c r="U13" s="22">
        <v>159.19999999999999</v>
      </c>
      <c r="V13" s="22">
        <v>75</v>
      </c>
      <c r="W13" s="22">
        <f t="shared" si="4"/>
        <v>196</v>
      </c>
      <c r="X13" s="22">
        <f t="shared" si="5"/>
        <v>159.19999999999999</v>
      </c>
      <c r="Y13" s="22">
        <f t="shared" si="6"/>
        <v>72</v>
      </c>
      <c r="Z13" s="22">
        <f>W13-$CI$13</f>
        <v>1</v>
      </c>
      <c r="AA13" s="22">
        <f>X13-$CJ$13</f>
        <v>2.1999999999999886</v>
      </c>
      <c r="AB13" s="22">
        <f>Y13-$CK$13</f>
        <v>0</v>
      </c>
      <c r="AC13" s="8"/>
      <c r="AD13" s="22">
        <v>629</v>
      </c>
      <c r="AE13" s="22">
        <v>157</v>
      </c>
      <c r="AF13" s="22">
        <v>75</v>
      </c>
      <c r="AG13" s="22">
        <v>630</v>
      </c>
      <c r="AH13" s="22">
        <v>159.19999999999999</v>
      </c>
      <c r="AI13" s="22">
        <v>75</v>
      </c>
      <c r="AJ13" s="22">
        <f t="shared" si="7"/>
        <v>196</v>
      </c>
      <c r="AK13" s="22">
        <f t="shared" si="8"/>
        <v>159.19999999999999</v>
      </c>
      <c r="AL13" s="22">
        <f t="shared" si="9"/>
        <v>72</v>
      </c>
      <c r="AM13" s="22"/>
      <c r="AN13" s="22"/>
      <c r="AO13" s="22"/>
      <c r="AP13" s="8"/>
      <c r="AQ13" s="22">
        <v>630</v>
      </c>
      <c r="AR13" s="22">
        <v>159.19999999999999</v>
      </c>
      <c r="AS13" s="22">
        <v>75</v>
      </c>
      <c r="AT13" s="22">
        <f t="shared" si="10"/>
        <v>196</v>
      </c>
      <c r="AU13" s="22">
        <f t="shared" si="11"/>
        <v>159.19999999999999</v>
      </c>
      <c r="AV13" s="22">
        <f t="shared" si="12"/>
        <v>72</v>
      </c>
      <c r="AW13" s="22"/>
      <c r="AX13" s="22"/>
      <c r="AY13" s="22"/>
      <c r="AZ13" s="8"/>
      <c r="BA13" s="22">
        <v>630</v>
      </c>
      <c r="BB13" s="22">
        <v>159.19999999999999</v>
      </c>
      <c r="BC13" s="22">
        <v>75</v>
      </c>
      <c r="BD13" s="22">
        <f t="shared" si="13"/>
        <v>196</v>
      </c>
      <c r="BE13" s="22">
        <f t="shared" si="14"/>
        <v>159.19999999999999</v>
      </c>
      <c r="BF13" s="22">
        <f t="shared" si="15"/>
        <v>72</v>
      </c>
      <c r="BG13" s="22"/>
      <c r="BH13" s="22"/>
      <c r="BI13" s="22"/>
      <c r="BJ13" s="8"/>
      <c r="BK13" s="22">
        <v>630</v>
      </c>
      <c r="BL13" s="22">
        <v>159.19999999999999</v>
      </c>
      <c r="BM13" s="22">
        <v>75</v>
      </c>
      <c r="BN13" s="22"/>
      <c r="BO13" s="22"/>
      <c r="BP13" s="22"/>
      <c r="BQ13" s="22"/>
      <c r="BR13" s="22"/>
      <c r="BS13" s="22"/>
      <c r="BT13" s="8"/>
      <c r="BU13" s="22">
        <v>630</v>
      </c>
      <c r="BV13" s="22">
        <v>159.19999999999999</v>
      </c>
      <c r="BW13" s="22">
        <v>75</v>
      </c>
      <c r="BX13" s="22">
        <f>'Modular Limit Data'!D13-F13</f>
        <v>192</v>
      </c>
      <c r="BY13" s="22">
        <f>'Modular Limit Data'!E13-G13</f>
        <v>155.5</v>
      </c>
      <c r="BZ13" s="22">
        <f>'Modular Limit Data'!F13-H13</f>
        <v>77</v>
      </c>
      <c r="CA13" s="22"/>
      <c r="CB13" s="22"/>
      <c r="CC13" s="22"/>
      <c r="CD13" s="8">
        <v>629</v>
      </c>
      <c r="CE13" s="8">
        <v>157</v>
      </c>
      <c r="CF13" s="8">
        <v>75</v>
      </c>
      <c r="CG13" s="8"/>
      <c r="CH13" s="8"/>
      <c r="CI13" s="8">
        <f t="shared" si="16"/>
        <v>195</v>
      </c>
      <c r="CJ13" s="8">
        <f t="shared" si="17"/>
        <v>157</v>
      </c>
      <c r="CK13" s="8">
        <f t="shared" si="18"/>
        <v>72</v>
      </c>
      <c r="CL13" s="8"/>
      <c r="CM13" s="8"/>
      <c r="CN13" s="8"/>
      <c r="CO13" s="8"/>
      <c r="CP13" s="8"/>
    </row>
    <row r="14" spans="1:94" s="24" customFormat="1" x14ac:dyDescent="0.25">
      <c r="A14" s="22" t="s">
        <v>1</v>
      </c>
      <c r="B14" s="22">
        <v>440</v>
      </c>
      <c r="C14" s="22">
        <v>440</v>
      </c>
      <c r="D14" s="22">
        <f t="shared" si="0"/>
        <v>440</v>
      </c>
      <c r="E14" s="22">
        <f t="shared" si="19"/>
        <v>0.12222222222222222</v>
      </c>
      <c r="F14" s="22">
        <v>434</v>
      </c>
      <c r="G14" s="22">
        <v>0</v>
      </c>
      <c r="H14" s="22">
        <v>3</v>
      </c>
      <c r="I14" s="8"/>
      <c r="J14" s="22">
        <v>642</v>
      </c>
      <c r="K14" s="22">
        <v>169.1</v>
      </c>
      <c r="L14" s="22">
        <v>80</v>
      </c>
      <c r="M14" s="22">
        <f t="shared" si="1"/>
        <v>208</v>
      </c>
      <c r="N14" s="22">
        <f t="shared" si="2"/>
        <v>169.1</v>
      </c>
      <c r="O14" s="22">
        <f t="shared" si="3"/>
        <v>77</v>
      </c>
      <c r="P14" s="22">
        <f>M14-$CI$14</f>
        <v>-3</v>
      </c>
      <c r="Q14" s="22">
        <f>N14-$CJ$14</f>
        <v>-2</v>
      </c>
      <c r="R14" s="22">
        <f>O14-$CK$14</f>
        <v>-5</v>
      </c>
      <c r="S14" s="8"/>
      <c r="T14" s="22">
        <v>642</v>
      </c>
      <c r="U14" s="22">
        <v>169.1</v>
      </c>
      <c r="V14" s="22">
        <v>80</v>
      </c>
      <c r="W14" s="22">
        <f t="shared" si="4"/>
        <v>208</v>
      </c>
      <c r="X14" s="22">
        <f t="shared" si="5"/>
        <v>169.1</v>
      </c>
      <c r="Y14" s="22">
        <f t="shared" si="6"/>
        <v>77</v>
      </c>
      <c r="Z14" s="22">
        <f>W14-$CI$14</f>
        <v>-3</v>
      </c>
      <c r="AA14" s="22">
        <f>X14-$CJ$14</f>
        <v>-2</v>
      </c>
      <c r="AB14" s="22">
        <f>Y14-$CK$14</f>
        <v>-5</v>
      </c>
      <c r="AC14" s="8"/>
      <c r="AD14" s="22">
        <v>645</v>
      </c>
      <c r="AE14" s="22">
        <v>171.1</v>
      </c>
      <c r="AF14" s="22">
        <v>85</v>
      </c>
      <c r="AG14" s="22">
        <v>642</v>
      </c>
      <c r="AH14" s="22">
        <v>169.1</v>
      </c>
      <c r="AI14" s="22">
        <v>80</v>
      </c>
      <c r="AJ14" s="22">
        <f t="shared" si="7"/>
        <v>208</v>
      </c>
      <c r="AK14" s="22">
        <f t="shared" si="8"/>
        <v>169.1</v>
      </c>
      <c r="AL14" s="22">
        <f t="shared" si="9"/>
        <v>77</v>
      </c>
      <c r="AM14" s="22"/>
      <c r="AN14" s="22"/>
      <c r="AO14" s="22"/>
      <c r="AP14" s="8"/>
      <c r="AQ14" s="22">
        <v>642</v>
      </c>
      <c r="AR14" s="22">
        <v>169.1</v>
      </c>
      <c r="AS14" s="22">
        <v>80</v>
      </c>
      <c r="AT14" s="22">
        <f t="shared" si="10"/>
        <v>208</v>
      </c>
      <c r="AU14" s="22">
        <f t="shared" si="11"/>
        <v>169.1</v>
      </c>
      <c r="AV14" s="22">
        <f t="shared" si="12"/>
        <v>77</v>
      </c>
      <c r="AW14" s="22"/>
      <c r="AX14" s="22"/>
      <c r="AY14" s="22"/>
      <c r="AZ14" s="8"/>
      <c r="BA14" s="22">
        <v>642</v>
      </c>
      <c r="BB14" s="22">
        <v>169.1</v>
      </c>
      <c r="BC14" s="22">
        <v>80</v>
      </c>
      <c r="BD14" s="22">
        <f t="shared" si="13"/>
        <v>208</v>
      </c>
      <c r="BE14" s="22">
        <f t="shared" si="14"/>
        <v>169.1</v>
      </c>
      <c r="BF14" s="22">
        <f t="shared" si="15"/>
        <v>77</v>
      </c>
      <c r="BG14" s="22"/>
      <c r="BH14" s="22"/>
      <c r="BI14" s="22"/>
      <c r="BJ14" s="8"/>
      <c r="BK14" s="22">
        <v>642</v>
      </c>
      <c r="BL14" s="22">
        <v>169.1</v>
      </c>
      <c r="BM14" s="22">
        <v>80</v>
      </c>
      <c r="BN14" s="22"/>
      <c r="BO14" s="22"/>
      <c r="BP14" s="22"/>
      <c r="BQ14" s="22"/>
      <c r="BR14" s="22"/>
      <c r="BS14" s="22"/>
      <c r="BT14" s="8"/>
      <c r="BU14" s="22">
        <v>642</v>
      </c>
      <c r="BV14" s="22">
        <v>169.1</v>
      </c>
      <c r="BW14" s="22">
        <v>80</v>
      </c>
      <c r="BX14" s="22">
        <f>'Modular Limit Data'!D14-F14</f>
        <v>206</v>
      </c>
      <c r="BY14" s="22">
        <f>'Modular Limit Data'!E14-G14</f>
        <v>168.7</v>
      </c>
      <c r="BZ14" s="22">
        <f>'Modular Limit Data'!F14-H14</f>
        <v>82</v>
      </c>
      <c r="CA14" s="22"/>
      <c r="CB14" s="22"/>
      <c r="CC14" s="22"/>
      <c r="CD14" s="8">
        <v>645</v>
      </c>
      <c r="CE14" s="8">
        <v>171.1</v>
      </c>
      <c r="CF14" s="8">
        <v>85</v>
      </c>
      <c r="CG14" s="8"/>
      <c r="CH14" s="8"/>
      <c r="CI14" s="8">
        <f t="shared" si="16"/>
        <v>211</v>
      </c>
      <c r="CJ14" s="8">
        <f t="shared" si="17"/>
        <v>171.1</v>
      </c>
      <c r="CK14" s="8">
        <f t="shared" si="18"/>
        <v>82</v>
      </c>
      <c r="CL14" s="8"/>
      <c r="CM14" s="8"/>
      <c r="CN14" s="8"/>
      <c r="CO14" s="8"/>
      <c r="CP14" s="8"/>
    </row>
    <row r="15" spans="1:94" s="24" customFormat="1" x14ac:dyDescent="0.25">
      <c r="A15" s="10" t="s">
        <v>49</v>
      </c>
      <c r="B15" s="10">
        <v>113.7</v>
      </c>
      <c r="C15" s="10">
        <v>116.9</v>
      </c>
      <c r="D15" s="10">
        <f t="shared" si="0"/>
        <v>115.30000000000001</v>
      </c>
      <c r="E15" s="10">
        <f>D15/3600</f>
        <v>3.202777777777778E-2</v>
      </c>
      <c r="F15" s="10">
        <v>434</v>
      </c>
      <c r="G15" s="10">
        <v>0</v>
      </c>
      <c r="H15" s="10">
        <v>3</v>
      </c>
      <c r="I15" s="8"/>
      <c r="J15" s="10">
        <v>526</v>
      </c>
      <c r="K15" s="10">
        <v>71</v>
      </c>
      <c r="L15" s="10">
        <v>45</v>
      </c>
      <c r="M15" s="10">
        <f t="shared" si="1"/>
        <v>92</v>
      </c>
      <c r="N15" s="10">
        <f t="shared" si="2"/>
        <v>71</v>
      </c>
      <c r="O15" s="10">
        <f t="shared" si="3"/>
        <v>42</v>
      </c>
      <c r="P15" s="10">
        <f>M15-$CI$5</f>
        <v>2</v>
      </c>
      <c r="Q15" s="10">
        <f>N15-$CJ$5</f>
        <v>2</v>
      </c>
      <c r="R15" s="10">
        <f>O15-$CK$5</f>
        <v>5</v>
      </c>
      <c r="S15" s="8"/>
      <c r="T15" s="10">
        <v>524.5</v>
      </c>
      <c r="U15" s="10">
        <v>69.7</v>
      </c>
      <c r="V15" s="10">
        <v>45</v>
      </c>
      <c r="W15" s="10">
        <f t="shared" si="4"/>
        <v>90.5</v>
      </c>
      <c r="X15" s="10">
        <f t="shared" si="5"/>
        <v>69.7</v>
      </c>
      <c r="Y15" s="10">
        <f t="shared" si="6"/>
        <v>42</v>
      </c>
      <c r="Z15" s="10">
        <f>W15-$CI$5</f>
        <v>0.5</v>
      </c>
      <c r="AA15" s="10">
        <f>X15-$CJ$5</f>
        <v>0.70000000000000284</v>
      </c>
      <c r="AB15" s="10">
        <f>Y15-$CK$5</f>
        <v>5</v>
      </c>
      <c r="AC15" s="8"/>
      <c r="AD15" s="10"/>
      <c r="AE15" s="10"/>
      <c r="AF15" s="10"/>
      <c r="AG15" s="10">
        <v>524</v>
      </c>
      <c r="AH15" s="10">
        <v>69.099999999999994</v>
      </c>
      <c r="AI15" s="10">
        <v>45</v>
      </c>
      <c r="AJ15" s="10">
        <f t="shared" si="7"/>
        <v>90</v>
      </c>
      <c r="AK15" s="10">
        <f t="shared" si="8"/>
        <v>69.099999999999994</v>
      </c>
      <c r="AL15" s="10">
        <f t="shared" si="9"/>
        <v>42</v>
      </c>
      <c r="AM15" s="10">
        <f>AJ15-$CI$5</f>
        <v>0</v>
      </c>
      <c r="AN15" s="10">
        <f>AK15-$CJ$5</f>
        <v>9.9999999999994316E-2</v>
      </c>
      <c r="AO15" s="10">
        <f>AL15-$CK$5</f>
        <v>5</v>
      </c>
      <c r="AP15" s="8"/>
      <c r="AQ15" s="10">
        <v>524</v>
      </c>
      <c r="AR15" s="10">
        <v>69</v>
      </c>
      <c r="AS15" s="10">
        <v>45</v>
      </c>
      <c r="AT15" s="10">
        <f t="shared" si="10"/>
        <v>90</v>
      </c>
      <c r="AU15" s="10">
        <f t="shared" si="11"/>
        <v>69</v>
      </c>
      <c r="AV15" s="10">
        <f t="shared" si="12"/>
        <v>42</v>
      </c>
      <c r="AW15" s="10">
        <f>AT15-$CI$5</f>
        <v>0</v>
      </c>
      <c r="AX15" s="10">
        <f>AU15-$CJ$5</f>
        <v>0</v>
      </c>
      <c r="AY15" s="10">
        <f>AV15-$CK$5</f>
        <v>5</v>
      </c>
      <c r="AZ15" s="8"/>
      <c r="BA15" s="10">
        <v>524</v>
      </c>
      <c r="BB15" s="10">
        <v>69</v>
      </c>
      <c r="BC15" s="10">
        <v>45</v>
      </c>
      <c r="BD15" s="10">
        <f t="shared" si="13"/>
        <v>90</v>
      </c>
      <c r="BE15" s="10">
        <f t="shared" si="14"/>
        <v>69</v>
      </c>
      <c r="BF15" s="10">
        <f t="shared" si="15"/>
        <v>42</v>
      </c>
      <c r="BG15" s="10">
        <f>BD15-$CI$5</f>
        <v>0</v>
      </c>
      <c r="BH15" s="10">
        <f>BE15-$CJ$5</f>
        <v>0</v>
      </c>
      <c r="BI15" s="10">
        <f>BF15-$CK$5</f>
        <v>5</v>
      </c>
      <c r="BJ15" s="8"/>
      <c r="BK15" s="10">
        <v>524</v>
      </c>
      <c r="BL15" s="10">
        <v>69</v>
      </c>
      <c r="BM15" s="10">
        <v>40</v>
      </c>
      <c r="BN15" s="10">
        <f t="shared" ref="BN15:BN44" si="20">BK15-F15</f>
        <v>90</v>
      </c>
      <c r="BO15" s="10">
        <f t="shared" ref="BO15:BO44" si="21">BL15-G15</f>
        <v>69</v>
      </c>
      <c r="BP15" s="10">
        <f t="shared" ref="BP15:BP44" si="22">BM15-H15</f>
        <v>37</v>
      </c>
      <c r="BQ15" s="10">
        <f>BN15-$CI$5</f>
        <v>0</v>
      </c>
      <c r="BR15" s="10">
        <f>BO15-$CJ$5</f>
        <v>0</v>
      </c>
      <c r="BS15" s="10">
        <f>BP15-$CK$5</f>
        <v>0</v>
      </c>
      <c r="BT15" s="8"/>
      <c r="BU15" s="10">
        <v>523.5</v>
      </c>
      <c r="BV15" s="10">
        <v>70.400000000000006</v>
      </c>
      <c r="BW15" s="10">
        <v>28</v>
      </c>
      <c r="BX15" s="10">
        <f t="shared" ref="BX15:BX44" si="23">BU15-F15</f>
        <v>89.5</v>
      </c>
      <c r="BY15" s="10">
        <f t="shared" ref="BY15:BY44" si="24">BV15-G15</f>
        <v>70.400000000000006</v>
      </c>
      <c r="BZ15" s="10">
        <f t="shared" ref="BZ15:BZ44" si="25">BW15-H15</f>
        <v>25</v>
      </c>
      <c r="CA15" s="10">
        <f>BX15-$CI$5</f>
        <v>-0.5</v>
      </c>
      <c r="CB15" s="10">
        <f>BY15-$CJ$5</f>
        <v>1.4000000000000057</v>
      </c>
      <c r="CC15" s="10">
        <f>BZ15-$CK$5</f>
        <v>-12</v>
      </c>
      <c r="CD15" s="8"/>
      <c r="CE15" s="8"/>
      <c r="CF15" s="8"/>
      <c r="CG15" s="8"/>
      <c r="CH15" s="8"/>
      <c r="CI15" s="8">
        <f t="shared" si="16"/>
        <v>-434</v>
      </c>
      <c r="CJ15" s="8">
        <f t="shared" si="17"/>
        <v>0</v>
      </c>
      <c r="CK15" s="8">
        <f t="shared" si="18"/>
        <v>-3</v>
      </c>
      <c r="CL15" s="8"/>
      <c r="CM15" s="8">
        <f>CI15-$CI$5</f>
        <v>-524</v>
      </c>
      <c r="CN15" s="8">
        <f>CJ15-$CJ$5</f>
        <v>-69</v>
      </c>
      <c r="CO15" s="8">
        <f>CK15-$CK$5</f>
        <v>-40</v>
      </c>
      <c r="CP15" s="8"/>
    </row>
    <row r="16" spans="1:94" s="24" customFormat="1" x14ac:dyDescent="0.25">
      <c r="A16" s="10" t="s">
        <v>49</v>
      </c>
      <c r="B16" s="10">
        <v>150.30000000000001</v>
      </c>
      <c r="C16" s="10">
        <v>152.19999999999999</v>
      </c>
      <c r="D16" s="10">
        <f t="shared" si="0"/>
        <v>151.25</v>
      </c>
      <c r="E16" s="10">
        <f t="shared" ref="E16:E24" si="26">D16/3600</f>
        <v>4.2013888888888892E-2</v>
      </c>
      <c r="F16" s="10">
        <v>434</v>
      </c>
      <c r="G16" s="10">
        <v>0</v>
      </c>
      <c r="H16" s="10">
        <v>3</v>
      </c>
      <c r="I16" s="8"/>
      <c r="J16" s="10">
        <v>544.5</v>
      </c>
      <c r="K16" s="10">
        <v>88</v>
      </c>
      <c r="L16" s="10">
        <v>50</v>
      </c>
      <c r="M16" s="10">
        <f t="shared" si="1"/>
        <v>110.5</v>
      </c>
      <c r="N16" s="10">
        <f t="shared" si="2"/>
        <v>88</v>
      </c>
      <c r="O16" s="10">
        <f t="shared" si="3"/>
        <v>47</v>
      </c>
      <c r="P16" s="10">
        <f>M16-$CI$6</f>
        <v>3.5</v>
      </c>
      <c r="Q16" s="10">
        <f>N16-$CJ$6</f>
        <v>5.5</v>
      </c>
      <c r="R16" s="10">
        <f>O16-$CK$6</f>
        <v>5</v>
      </c>
      <c r="S16" s="8"/>
      <c r="T16" s="10">
        <v>542</v>
      </c>
      <c r="U16" s="10">
        <v>84.4</v>
      </c>
      <c r="V16" s="10">
        <v>55</v>
      </c>
      <c r="W16" s="10">
        <f t="shared" si="4"/>
        <v>108</v>
      </c>
      <c r="X16" s="10">
        <f t="shared" si="5"/>
        <v>84.4</v>
      </c>
      <c r="Y16" s="10">
        <f t="shared" si="6"/>
        <v>52</v>
      </c>
      <c r="Z16" s="10">
        <f>W16-$CI$6</f>
        <v>1</v>
      </c>
      <c r="AA16" s="10">
        <f>X16-$CJ$6</f>
        <v>1.9000000000000057</v>
      </c>
      <c r="AB16" s="10">
        <f>Y16-$CK$6</f>
        <v>10</v>
      </c>
      <c r="AC16" s="8"/>
      <c r="AD16" s="10"/>
      <c r="AE16" s="10"/>
      <c r="AF16" s="10"/>
      <c r="AG16" s="10">
        <v>540.5</v>
      </c>
      <c r="AH16" s="10">
        <v>82.7</v>
      </c>
      <c r="AI16" s="10">
        <v>50</v>
      </c>
      <c r="AJ16" s="10">
        <f t="shared" si="7"/>
        <v>106.5</v>
      </c>
      <c r="AK16" s="10">
        <f t="shared" si="8"/>
        <v>82.7</v>
      </c>
      <c r="AL16" s="10">
        <f t="shared" si="9"/>
        <v>47</v>
      </c>
      <c r="AM16" s="10">
        <f>AJ16-$CI$6</f>
        <v>-0.5</v>
      </c>
      <c r="AN16" s="10">
        <f>AK16-$CJ$6</f>
        <v>0.20000000000000284</v>
      </c>
      <c r="AO16" s="10">
        <f>AL16-$CK$6</f>
        <v>5</v>
      </c>
      <c r="AP16" s="8"/>
      <c r="AQ16" s="10">
        <v>540.5</v>
      </c>
      <c r="AR16" s="10">
        <v>83.7</v>
      </c>
      <c r="AS16" s="10">
        <v>50</v>
      </c>
      <c r="AT16" s="10">
        <f t="shared" si="10"/>
        <v>106.5</v>
      </c>
      <c r="AU16" s="10">
        <f t="shared" si="11"/>
        <v>83.7</v>
      </c>
      <c r="AV16" s="10">
        <f t="shared" si="12"/>
        <v>47</v>
      </c>
      <c r="AW16" s="10">
        <f>AT16-$CI$6</f>
        <v>-0.5</v>
      </c>
      <c r="AX16" s="10">
        <f>AU16-$CJ$6</f>
        <v>1.2000000000000028</v>
      </c>
      <c r="AY16" s="10">
        <f>AV16-$CK$6</f>
        <v>5</v>
      </c>
      <c r="AZ16" s="8"/>
      <c r="BA16" s="10">
        <v>540.5</v>
      </c>
      <c r="BB16" s="10">
        <v>83.7</v>
      </c>
      <c r="BC16" s="10">
        <v>50</v>
      </c>
      <c r="BD16" s="10">
        <f t="shared" si="13"/>
        <v>106.5</v>
      </c>
      <c r="BE16" s="10">
        <f t="shared" si="14"/>
        <v>83.7</v>
      </c>
      <c r="BF16" s="10">
        <f t="shared" si="15"/>
        <v>47</v>
      </c>
      <c r="BG16" s="10">
        <f>BD16-$CI$6</f>
        <v>-0.5</v>
      </c>
      <c r="BH16" s="10">
        <f>BE16-$CJ$6</f>
        <v>1.2000000000000028</v>
      </c>
      <c r="BI16" s="10">
        <f>BF16-$CK$6</f>
        <v>5</v>
      </c>
      <c r="BJ16" s="8"/>
      <c r="BK16" s="10">
        <v>541</v>
      </c>
      <c r="BL16" s="10">
        <v>82.3</v>
      </c>
      <c r="BM16" s="10">
        <v>48</v>
      </c>
      <c r="BN16" s="10">
        <f t="shared" si="20"/>
        <v>107</v>
      </c>
      <c r="BO16" s="10">
        <f t="shared" si="21"/>
        <v>82.3</v>
      </c>
      <c r="BP16" s="10">
        <f t="shared" si="22"/>
        <v>45</v>
      </c>
      <c r="BQ16" s="10">
        <f>BN16-$CI$6</f>
        <v>0</v>
      </c>
      <c r="BR16" s="10">
        <f>BO16-$CJ$6</f>
        <v>-0.20000000000000284</v>
      </c>
      <c r="BS16" s="10">
        <f>BP16-$CK$6</f>
        <v>3</v>
      </c>
      <c r="BT16" s="8"/>
      <c r="BU16" s="10">
        <v>540.5</v>
      </c>
      <c r="BV16" s="10">
        <v>83.7</v>
      </c>
      <c r="BW16" s="10">
        <v>33</v>
      </c>
      <c r="BX16" s="10">
        <f t="shared" si="23"/>
        <v>106.5</v>
      </c>
      <c r="BY16" s="10">
        <f t="shared" si="24"/>
        <v>83.7</v>
      </c>
      <c r="BZ16" s="10">
        <f t="shared" si="25"/>
        <v>30</v>
      </c>
      <c r="CA16" s="10">
        <f>BX16-$CI$6</f>
        <v>-0.5</v>
      </c>
      <c r="CB16" s="10">
        <f>BY16-$CJ$6</f>
        <v>1.2000000000000028</v>
      </c>
      <c r="CC16" s="10">
        <f>BZ16-$CK$6</f>
        <v>-12</v>
      </c>
      <c r="CD16" s="8"/>
      <c r="CE16" s="8"/>
      <c r="CF16" s="8"/>
      <c r="CG16" s="8"/>
      <c r="CH16" s="8"/>
      <c r="CI16" s="8">
        <f t="shared" si="16"/>
        <v>-434</v>
      </c>
      <c r="CJ16" s="8">
        <f t="shared" si="17"/>
        <v>0</v>
      </c>
      <c r="CK16" s="8">
        <f t="shared" si="18"/>
        <v>-3</v>
      </c>
      <c r="CL16" s="8"/>
      <c r="CM16" s="8">
        <f>CI16-$CI$6</f>
        <v>-541</v>
      </c>
      <c r="CN16" s="8">
        <f>CJ16-$CJ$6</f>
        <v>-82.5</v>
      </c>
      <c r="CO16" s="8">
        <f>CK16-$CK$6</f>
        <v>-45</v>
      </c>
      <c r="CP16" s="8"/>
    </row>
    <row r="17" spans="1:94" s="24" customFormat="1" x14ac:dyDescent="0.25">
      <c r="A17" s="10" t="s">
        <v>49</v>
      </c>
      <c r="B17" s="10">
        <v>185.5</v>
      </c>
      <c r="C17" s="10">
        <v>188.7</v>
      </c>
      <c r="D17" s="10">
        <f t="shared" si="0"/>
        <v>187.1</v>
      </c>
      <c r="E17" s="10">
        <f t="shared" si="26"/>
        <v>5.1972222222222218E-2</v>
      </c>
      <c r="F17" s="10">
        <v>434</v>
      </c>
      <c r="G17" s="10">
        <v>0</v>
      </c>
      <c r="H17" s="10">
        <v>3</v>
      </c>
      <c r="I17" s="8"/>
      <c r="J17" s="10">
        <v>562</v>
      </c>
      <c r="K17" s="10">
        <v>104.5</v>
      </c>
      <c r="L17" s="10">
        <v>55</v>
      </c>
      <c r="M17" s="10">
        <f t="shared" si="1"/>
        <v>128</v>
      </c>
      <c r="N17" s="10">
        <f t="shared" si="2"/>
        <v>104.5</v>
      </c>
      <c r="O17" s="10">
        <f t="shared" si="3"/>
        <v>52</v>
      </c>
      <c r="P17" s="10">
        <f>M17-$CI$7</f>
        <v>6</v>
      </c>
      <c r="Q17" s="10">
        <f>N17-$CJ$7</f>
        <v>9.5</v>
      </c>
      <c r="R17" s="10">
        <f>O17-$CK$7</f>
        <v>5</v>
      </c>
      <c r="S17" s="8"/>
      <c r="T17" s="10">
        <v>559</v>
      </c>
      <c r="U17" s="10">
        <v>99.5</v>
      </c>
      <c r="V17" s="10">
        <v>60</v>
      </c>
      <c r="W17" s="10">
        <f t="shared" si="4"/>
        <v>125</v>
      </c>
      <c r="X17" s="10">
        <f t="shared" si="5"/>
        <v>99.5</v>
      </c>
      <c r="Y17" s="10">
        <f t="shared" si="6"/>
        <v>57</v>
      </c>
      <c r="Z17" s="10">
        <f>W17-$CI$7</f>
        <v>3</v>
      </c>
      <c r="AA17" s="10">
        <f>X17-$CJ$7</f>
        <v>4.5</v>
      </c>
      <c r="AB17" s="10">
        <f>Y17-$CK$7</f>
        <v>10</v>
      </c>
      <c r="AC17" s="8"/>
      <c r="AD17" s="10"/>
      <c r="AE17" s="10"/>
      <c r="AF17" s="10"/>
      <c r="AG17" s="10">
        <v>557</v>
      </c>
      <c r="AH17" s="10">
        <v>96.3</v>
      </c>
      <c r="AI17" s="10">
        <v>55</v>
      </c>
      <c r="AJ17" s="10">
        <f t="shared" si="7"/>
        <v>123</v>
      </c>
      <c r="AK17" s="10">
        <f t="shared" si="8"/>
        <v>96.3</v>
      </c>
      <c r="AL17" s="10">
        <f t="shared" si="9"/>
        <v>52</v>
      </c>
      <c r="AM17" s="10">
        <f>AJ17-$CI$7</f>
        <v>1</v>
      </c>
      <c r="AN17" s="10">
        <f>AK17-$CJ$7</f>
        <v>1.2999999999999972</v>
      </c>
      <c r="AO17" s="10">
        <f>AL17-$CK$7</f>
        <v>5</v>
      </c>
      <c r="AP17" s="8"/>
      <c r="AQ17" s="10">
        <v>555.5</v>
      </c>
      <c r="AR17" s="10">
        <v>96.5</v>
      </c>
      <c r="AS17" s="10">
        <v>55</v>
      </c>
      <c r="AT17" s="10">
        <f t="shared" si="10"/>
        <v>121.5</v>
      </c>
      <c r="AU17" s="10">
        <f t="shared" si="11"/>
        <v>96.5</v>
      </c>
      <c r="AV17" s="10">
        <f t="shared" si="12"/>
        <v>52</v>
      </c>
      <c r="AW17" s="10">
        <f>AT17-$CI$7</f>
        <v>-0.5</v>
      </c>
      <c r="AX17" s="10">
        <f>AU17-$CJ$7</f>
        <v>1.5</v>
      </c>
      <c r="AY17" s="10">
        <f>AV17-$CK$7</f>
        <v>5</v>
      </c>
      <c r="AZ17" s="8"/>
      <c r="BA17" s="10">
        <v>555.5</v>
      </c>
      <c r="BB17" s="10">
        <v>96.5</v>
      </c>
      <c r="BC17" s="10">
        <v>55</v>
      </c>
      <c r="BD17" s="10">
        <f t="shared" si="13"/>
        <v>121.5</v>
      </c>
      <c r="BE17" s="10">
        <f t="shared" si="14"/>
        <v>96.5</v>
      </c>
      <c r="BF17" s="10">
        <f t="shared" si="15"/>
        <v>52</v>
      </c>
      <c r="BG17" s="10">
        <f>BD17-$CI$7</f>
        <v>-0.5</v>
      </c>
      <c r="BH17" s="10">
        <f>BE17-$CJ$7</f>
        <v>1.5</v>
      </c>
      <c r="BI17" s="10">
        <f>BF17-$CK$7</f>
        <v>5</v>
      </c>
      <c r="BJ17" s="8"/>
      <c r="BK17" s="10">
        <v>556</v>
      </c>
      <c r="BL17" s="10">
        <v>95.5</v>
      </c>
      <c r="BM17" s="10">
        <v>52</v>
      </c>
      <c r="BN17" s="10">
        <f t="shared" si="20"/>
        <v>122</v>
      </c>
      <c r="BO17" s="10">
        <f t="shared" si="21"/>
        <v>95.5</v>
      </c>
      <c r="BP17" s="10">
        <f t="shared" si="22"/>
        <v>49</v>
      </c>
      <c r="BQ17" s="10">
        <f>BN17-$CI$7</f>
        <v>0</v>
      </c>
      <c r="BR17" s="10">
        <f>BO17-$CJ$7</f>
        <v>0.5</v>
      </c>
      <c r="BS17" s="10">
        <f>BP17-$CK$7</f>
        <v>2</v>
      </c>
      <c r="BT17" s="8"/>
      <c r="BU17" s="10">
        <v>555.5</v>
      </c>
      <c r="BV17" s="10">
        <v>96.5</v>
      </c>
      <c r="BW17" s="10">
        <v>43</v>
      </c>
      <c r="BX17" s="10">
        <f t="shared" si="23"/>
        <v>121.5</v>
      </c>
      <c r="BY17" s="10">
        <f t="shared" si="24"/>
        <v>96.5</v>
      </c>
      <c r="BZ17" s="10">
        <f t="shared" si="25"/>
        <v>40</v>
      </c>
      <c r="CA17" s="10">
        <f>BX17-$CI$7</f>
        <v>-0.5</v>
      </c>
      <c r="CB17" s="10">
        <f>BY17-$CJ$7</f>
        <v>1.5</v>
      </c>
      <c r="CC17" s="10">
        <f>BZ17-$CK$7</f>
        <v>-7</v>
      </c>
      <c r="CD17" s="8"/>
      <c r="CE17" s="8"/>
      <c r="CF17" s="8"/>
      <c r="CG17" s="8"/>
      <c r="CH17" s="8"/>
      <c r="CI17" s="8">
        <f t="shared" si="16"/>
        <v>-434</v>
      </c>
      <c r="CJ17" s="8">
        <f t="shared" si="17"/>
        <v>0</v>
      </c>
      <c r="CK17" s="8">
        <f t="shared" si="18"/>
        <v>-3</v>
      </c>
      <c r="CL17" s="8"/>
      <c r="CM17" s="8">
        <f>CI17-$CI$7</f>
        <v>-556</v>
      </c>
      <c r="CN17" s="8">
        <f>CJ17-$CJ$7</f>
        <v>-95</v>
      </c>
      <c r="CO17" s="8">
        <f>CK17-$CK$7</f>
        <v>-50</v>
      </c>
      <c r="CP17" s="8"/>
    </row>
    <row r="18" spans="1:94" s="24" customFormat="1" x14ac:dyDescent="0.25">
      <c r="A18" s="10" t="s">
        <v>49</v>
      </c>
      <c r="B18" s="10">
        <v>221.4</v>
      </c>
      <c r="C18" s="10">
        <v>225.3</v>
      </c>
      <c r="D18" s="10">
        <f t="shared" si="0"/>
        <v>223.35000000000002</v>
      </c>
      <c r="E18" s="10">
        <f t="shared" si="26"/>
        <v>6.2041666666666676E-2</v>
      </c>
      <c r="F18" s="10">
        <v>434</v>
      </c>
      <c r="G18" s="10">
        <v>0</v>
      </c>
      <c r="H18" s="10">
        <v>3</v>
      </c>
      <c r="I18" s="8"/>
      <c r="J18" s="10">
        <v>579.5</v>
      </c>
      <c r="K18" s="10">
        <v>120.6</v>
      </c>
      <c r="L18" s="10">
        <v>65</v>
      </c>
      <c r="M18" s="10">
        <f t="shared" si="1"/>
        <v>145.5</v>
      </c>
      <c r="N18" s="10">
        <f t="shared" si="2"/>
        <v>120.6</v>
      </c>
      <c r="O18" s="10">
        <f t="shared" si="3"/>
        <v>62</v>
      </c>
      <c r="P18" s="10">
        <f>M18-$CI$8</f>
        <v>10</v>
      </c>
      <c r="Q18" s="10">
        <f>N18-$CJ$8</f>
        <v>14.199999999999989</v>
      </c>
      <c r="R18" s="10">
        <f>O18-$CK$8</f>
        <v>10</v>
      </c>
      <c r="S18" s="8"/>
      <c r="T18" s="10">
        <v>575</v>
      </c>
      <c r="U18" s="10">
        <v>114.5</v>
      </c>
      <c r="V18" s="10">
        <v>63</v>
      </c>
      <c r="W18" s="10">
        <f t="shared" si="4"/>
        <v>141</v>
      </c>
      <c r="X18" s="10">
        <f t="shared" si="5"/>
        <v>114.5</v>
      </c>
      <c r="Y18" s="10">
        <f t="shared" si="6"/>
        <v>60</v>
      </c>
      <c r="Z18" s="10">
        <f>W18-$CI$8</f>
        <v>5.5</v>
      </c>
      <c r="AA18" s="10">
        <f>X18-$CJ$8</f>
        <v>8.0999999999999943</v>
      </c>
      <c r="AB18" s="10">
        <f>Y18-$CK$8</f>
        <v>8</v>
      </c>
      <c r="AC18" s="8"/>
      <c r="AD18" s="10"/>
      <c r="AE18" s="10"/>
      <c r="AF18" s="10"/>
      <c r="AG18" s="10">
        <v>572</v>
      </c>
      <c r="AH18" s="10">
        <v>110</v>
      </c>
      <c r="AI18" s="10">
        <v>60</v>
      </c>
      <c r="AJ18" s="10">
        <f t="shared" si="7"/>
        <v>138</v>
      </c>
      <c r="AK18" s="10">
        <f t="shared" si="8"/>
        <v>110</v>
      </c>
      <c r="AL18" s="10">
        <f t="shared" si="9"/>
        <v>57</v>
      </c>
      <c r="AM18" s="10">
        <f>AJ18-$CI$8</f>
        <v>2.5</v>
      </c>
      <c r="AN18" s="10">
        <f>AK18-$CJ$8</f>
        <v>3.5999999999999943</v>
      </c>
      <c r="AO18" s="10">
        <f>AL18-$CK$8</f>
        <v>5</v>
      </c>
      <c r="AP18" s="8"/>
      <c r="AQ18" s="10">
        <v>569.5</v>
      </c>
      <c r="AR18" s="10">
        <v>108</v>
      </c>
      <c r="AS18" s="10">
        <v>60</v>
      </c>
      <c r="AT18" s="10">
        <f t="shared" si="10"/>
        <v>135.5</v>
      </c>
      <c r="AU18" s="10">
        <f t="shared" si="11"/>
        <v>108</v>
      </c>
      <c r="AV18" s="10">
        <f t="shared" si="12"/>
        <v>57</v>
      </c>
      <c r="AW18" s="10">
        <f>AT18-$CI$8</f>
        <v>0</v>
      </c>
      <c r="AX18" s="10">
        <f>AU18-$CJ$8</f>
        <v>1.5999999999999943</v>
      </c>
      <c r="AY18" s="10">
        <f>AV18-$CK$8</f>
        <v>5</v>
      </c>
      <c r="AZ18" s="8"/>
      <c r="BA18" s="10">
        <v>569.5</v>
      </c>
      <c r="BB18" s="10">
        <v>108</v>
      </c>
      <c r="BC18" s="10">
        <v>60</v>
      </c>
      <c r="BD18" s="10">
        <f t="shared" si="13"/>
        <v>135.5</v>
      </c>
      <c r="BE18" s="10">
        <f t="shared" si="14"/>
        <v>108</v>
      </c>
      <c r="BF18" s="10">
        <f t="shared" si="15"/>
        <v>57</v>
      </c>
      <c r="BG18" s="10">
        <f>BD18-$CI$8</f>
        <v>0</v>
      </c>
      <c r="BH18" s="10">
        <f>BE18-$CJ$8</f>
        <v>1.5999999999999943</v>
      </c>
      <c r="BI18" s="10">
        <f>BF18-$CK$8</f>
        <v>5</v>
      </c>
      <c r="BJ18" s="8"/>
      <c r="BK18" s="10">
        <v>570</v>
      </c>
      <c r="BL18" s="10">
        <v>106.4</v>
      </c>
      <c r="BM18" s="10">
        <v>55</v>
      </c>
      <c r="BN18" s="10">
        <f t="shared" si="20"/>
        <v>136</v>
      </c>
      <c r="BO18" s="10">
        <f t="shared" si="21"/>
        <v>106.4</v>
      </c>
      <c r="BP18" s="10">
        <f t="shared" si="22"/>
        <v>52</v>
      </c>
      <c r="BQ18" s="10">
        <f>BN18-$CI$8</f>
        <v>0.5</v>
      </c>
      <c r="BR18" s="10">
        <f>BO18-$CJ$8</f>
        <v>0</v>
      </c>
      <c r="BS18" s="10">
        <f>BP18-$CK$8</f>
        <v>0</v>
      </c>
      <c r="BT18" s="8"/>
      <c r="BU18" s="10">
        <v>569.5</v>
      </c>
      <c r="BV18" s="10">
        <v>108</v>
      </c>
      <c r="BW18" s="10">
        <v>47</v>
      </c>
      <c r="BX18" s="10">
        <f t="shared" si="23"/>
        <v>135.5</v>
      </c>
      <c r="BY18" s="10">
        <f t="shared" si="24"/>
        <v>108</v>
      </c>
      <c r="BZ18" s="10">
        <f t="shared" si="25"/>
        <v>44</v>
      </c>
      <c r="CA18" s="10">
        <f>BX18-$CI$8</f>
        <v>0</v>
      </c>
      <c r="CB18" s="10">
        <f>BY18-$CJ$8</f>
        <v>1.5999999999999943</v>
      </c>
      <c r="CC18" s="10">
        <f>BZ18-$CK$8</f>
        <v>-8</v>
      </c>
      <c r="CD18" s="8"/>
      <c r="CE18" s="8"/>
      <c r="CF18" s="8"/>
      <c r="CG18" s="8"/>
      <c r="CH18" s="8"/>
      <c r="CI18" s="8">
        <f t="shared" si="16"/>
        <v>-434</v>
      </c>
      <c r="CJ18" s="8">
        <f t="shared" si="17"/>
        <v>0</v>
      </c>
      <c r="CK18" s="8">
        <f t="shared" si="18"/>
        <v>-3</v>
      </c>
      <c r="CL18" s="8"/>
      <c r="CM18" s="8">
        <f>CI18-$CI$8</f>
        <v>-569.5</v>
      </c>
      <c r="CN18" s="8">
        <f>CJ18-$CJ$8</f>
        <v>-106.4</v>
      </c>
      <c r="CO18" s="8">
        <f>CK18-$CK$8</f>
        <v>-55</v>
      </c>
      <c r="CP18" s="8"/>
    </row>
    <row r="19" spans="1:94" s="24" customFormat="1" x14ac:dyDescent="0.25">
      <c r="A19" s="10" t="s">
        <v>49</v>
      </c>
      <c r="B19" s="10">
        <v>257.89999999999998</v>
      </c>
      <c r="C19" s="10">
        <v>260.60000000000002</v>
      </c>
      <c r="D19" s="10">
        <f t="shared" si="0"/>
        <v>259.25</v>
      </c>
      <c r="E19" s="10">
        <f t="shared" si="26"/>
        <v>7.2013888888888891E-2</v>
      </c>
      <c r="F19" s="10">
        <v>434</v>
      </c>
      <c r="G19" s="10">
        <v>0</v>
      </c>
      <c r="H19" s="10">
        <v>3</v>
      </c>
      <c r="I19" s="8"/>
      <c r="J19" s="10">
        <v>594.5</v>
      </c>
      <c r="K19" s="10">
        <v>134.1</v>
      </c>
      <c r="L19" s="10">
        <v>70</v>
      </c>
      <c r="M19" s="10">
        <f t="shared" si="1"/>
        <v>160.5</v>
      </c>
      <c r="N19" s="10">
        <f t="shared" si="2"/>
        <v>134.1</v>
      </c>
      <c r="O19" s="10">
        <f t="shared" si="3"/>
        <v>67</v>
      </c>
      <c r="P19" s="10">
        <f>M19-$CI$9</f>
        <v>11.5</v>
      </c>
      <c r="Q19" s="10">
        <f>N19-$CJ$9</f>
        <v>16.5</v>
      </c>
      <c r="R19" s="10">
        <f>O19-$CK$9</f>
        <v>10</v>
      </c>
      <c r="S19" s="8"/>
      <c r="T19" s="10">
        <v>591</v>
      </c>
      <c r="U19" s="10">
        <v>129.6</v>
      </c>
      <c r="V19" s="10">
        <v>65</v>
      </c>
      <c r="W19" s="10">
        <f t="shared" si="4"/>
        <v>157</v>
      </c>
      <c r="X19" s="10">
        <f t="shared" si="5"/>
        <v>129.6</v>
      </c>
      <c r="Y19" s="10">
        <f t="shared" si="6"/>
        <v>62</v>
      </c>
      <c r="Z19" s="10">
        <f>W19-$CI$9</f>
        <v>8</v>
      </c>
      <c r="AA19" s="10">
        <f>X19-$CJ$9</f>
        <v>12</v>
      </c>
      <c r="AB19" s="10">
        <f>Y19-$CK$9</f>
        <v>5</v>
      </c>
      <c r="AC19" s="8"/>
      <c r="AD19" s="10"/>
      <c r="AE19" s="10"/>
      <c r="AF19" s="10"/>
      <c r="AG19" s="10">
        <v>586</v>
      </c>
      <c r="AH19" s="10">
        <v>122.2</v>
      </c>
      <c r="AI19" s="10">
        <v>65</v>
      </c>
      <c r="AJ19" s="10">
        <f t="shared" si="7"/>
        <v>152</v>
      </c>
      <c r="AK19" s="10">
        <f t="shared" si="8"/>
        <v>122.2</v>
      </c>
      <c r="AL19" s="10">
        <f t="shared" si="9"/>
        <v>62</v>
      </c>
      <c r="AM19" s="10">
        <f>AJ19-$CI$9</f>
        <v>3</v>
      </c>
      <c r="AN19" s="10">
        <f>AK19-$CJ$9</f>
        <v>4.6000000000000085</v>
      </c>
      <c r="AO19" s="10">
        <f>AL19-$CK$9</f>
        <v>5</v>
      </c>
      <c r="AP19" s="8"/>
      <c r="AQ19" s="10">
        <v>584</v>
      </c>
      <c r="AR19" s="10">
        <v>119.2</v>
      </c>
      <c r="AS19" s="10">
        <v>65</v>
      </c>
      <c r="AT19" s="10">
        <f t="shared" si="10"/>
        <v>150</v>
      </c>
      <c r="AU19" s="10">
        <f t="shared" si="11"/>
        <v>119.2</v>
      </c>
      <c r="AV19" s="10">
        <f t="shared" si="12"/>
        <v>62</v>
      </c>
      <c r="AW19" s="10">
        <f>AT19-$CI$9</f>
        <v>1</v>
      </c>
      <c r="AX19" s="10">
        <f>AU19-$CJ$9</f>
        <v>1.6000000000000085</v>
      </c>
      <c r="AY19" s="10">
        <f>AV19-$CK$9</f>
        <v>5</v>
      </c>
      <c r="AZ19" s="8"/>
      <c r="BA19" s="10">
        <v>582</v>
      </c>
      <c r="BB19" s="10">
        <v>119</v>
      </c>
      <c r="BC19" s="10">
        <v>65</v>
      </c>
      <c r="BD19" s="10">
        <f t="shared" si="13"/>
        <v>148</v>
      </c>
      <c r="BE19" s="10">
        <f t="shared" si="14"/>
        <v>119</v>
      </c>
      <c r="BF19" s="10">
        <f t="shared" si="15"/>
        <v>62</v>
      </c>
      <c r="BG19" s="10">
        <f>BD19-$CI$9</f>
        <v>-1</v>
      </c>
      <c r="BH19" s="10">
        <f>BE19-$CJ$9</f>
        <v>1.4000000000000057</v>
      </c>
      <c r="BI19" s="10">
        <f>BF19-$CK$9</f>
        <v>5</v>
      </c>
      <c r="BJ19" s="8"/>
      <c r="BK19" s="10">
        <v>584</v>
      </c>
      <c r="BL19" s="10">
        <v>118.2</v>
      </c>
      <c r="BM19" s="10">
        <v>60</v>
      </c>
      <c r="BN19" s="10">
        <f t="shared" si="20"/>
        <v>150</v>
      </c>
      <c r="BO19" s="10">
        <f t="shared" si="21"/>
        <v>118.2</v>
      </c>
      <c r="BP19" s="10">
        <f t="shared" si="22"/>
        <v>57</v>
      </c>
      <c r="BQ19" s="10">
        <f>BN19-$CI$9</f>
        <v>1</v>
      </c>
      <c r="BR19" s="10">
        <f>BO19-$CJ$9</f>
        <v>0.60000000000000853</v>
      </c>
      <c r="BS19" s="10">
        <f>BP19-$CK$9</f>
        <v>0</v>
      </c>
      <c r="BT19" s="8"/>
      <c r="BU19" s="10">
        <v>582</v>
      </c>
      <c r="BV19" s="10">
        <v>119.3</v>
      </c>
      <c r="BW19" s="10">
        <v>52</v>
      </c>
      <c r="BX19" s="10">
        <f t="shared" si="23"/>
        <v>148</v>
      </c>
      <c r="BY19" s="10">
        <f t="shared" si="24"/>
        <v>119.3</v>
      </c>
      <c r="BZ19" s="10">
        <f t="shared" si="25"/>
        <v>49</v>
      </c>
      <c r="CA19" s="10">
        <f>BX19-$CI$9</f>
        <v>-1</v>
      </c>
      <c r="CB19" s="10">
        <f>BY19-$CJ$9</f>
        <v>1.7000000000000028</v>
      </c>
      <c r="CC19" s="10">
        <f>BZ19-$CK$9</f>
        <v>-8</v>
      </c>
      <c r="CD19" s="8"/>
      <c r="CE19" s="8"/>
      <c r="CF19" s="8"/>
      <c r="CG19" s="8"/>
      <c r="CH19" s="8"/>
      <c r="CI19" s="8">
        <f t="shared" si="16"/>
        <v>-434</v>
      </c>
      <c r="CJ19" s="8">
        <f t="shared" si="17"/>
        <v>0</v>
      </c>
      <c r="CK19" s="8">
        <f t="shared" si="18"/>
        <v>-3</v>
      </c>
      <c r="CL19" s="8"/>
      <c r="CM19" s="8">
        <f>CI19-$CI$9</f>
        <v>-583</v>
      </c>
      <c r="CN19" s="8">
        <f>CJ19-$CJ$9</f>
        <v>-117.6</v>
      </c>
      <c r="CO19" s="8">
        <f>CK19-$CK$9</f>
        <v>-60</v>
      </c>
      <c r="CP19" s="8"/>
    </row>
    <row r="20" spans="1:94" s="24" customFormat="1" x14ac:dyDescent="0.25">
      <c r="A20" s="10" t="s">
        <v>49</v>
      </c>
      <c r="B20" s="10">
        <v>293.10000000000002</v>
      </c>
      <c r="C20" s="10">
        <v>297.89999999999998</v>
      </c>
      <c r="D20" s="10">
        <f t="shared" si="0"/>
        <v>295.5</v>
      </c>
      <c r="E20" s="10">
        <f t="shared" si="26"/>
        <v>8.2083333333333328E-2</v>
      </c>
      <c r="F20" s="10">
        <v>434</v>
      </c>
      <c r="G20" s="10">
        <v>0</v>
      </c>
      <c r="H20" s="10">
        <v>3</v>
      </c>
      <c r="I20" s="8"/>
      <c r="J20" s="10">
        <v>609</v>
      </c>
      <c r="K20" s="10">
        <v>148</v>
      </c>
      <c r="L20" s="10">
        <v>75</v>
      </c>
      <c r="M20" s="10">
        <f t="shared" si="1"/>
        <v>175</v>
      </c>
      <c r="N20" s="10">
        <f t="shared" si="2"/>
        <v>148</v>
      </c>
      <c r="O20" s="10">
        <f t="shared" si="3"/>
        <v>72</v>
      </c>
      <c r="P20" s="10">
        <f>M20-$CI$10</f>
        <v>14</v>
      </c>
      <c r="Q20" s="10">
        <f>N20-$CJ$10</f>
        <v>19.800000000000011</v>
      </c>
      <c r="R20" s="10">
        <f>O20-$CK$10</f>
        <v>10</v>
      </c>
      <c r="S20" s="8"/>
      <c r="T20" s="10">
        <v>605</v>
      </c>
      <c r="U20" s="10">
        <v>141.69999999999999</v>
      </c>
      <c r="V20" s="10">
        <v>70</v>
      </c>
      <c r="W20" s="10">
        <f t="shared" si="4"/>
        <v>171</v>
      </c>
      <c r="X20" s="10">
        <f t="shared" si="5"/>
        <v>141.69999999999999</v>
      </c>
      <c r="Y20" s="10">
        <f t="shared" si="6"/>
        <v>67</v>
      </c>
      <c r="Z20" s="10">
        <f>W20-$CI$10</f>
        <v>10</v>
      </c>
      <c r="AA20" s="10">
        <f>X20-$CJ$10</f>
        <v>13.5</v>
      </c>
      <c r="AB20" s="10">
        <f>Y20-$CK$10</f>
        <v>5</v>
      </c>
      <c r="AC20" s="8"/>
      <c r="AD20" s="10"/>
      <c r="AE20" s="10"/>
      <c r="AF20" s="10"/>
      <c r="AG20" s="10">
        <v>600</v>
      </c>
      <c r="AH20" s="10">
        <v>135.30000000000001</v>
      </c>
      <c r="AI20" s="10">
        <v>70</v>
      </c>
      <c r="AJ20" s="10">
        <f t="shared" si="7"/>
        <v>166</v>
      </c>
      <c r="AK20" s="10">
        <f t="shared" si="8"/>
        <v>135.30000000000001</v>
      </c>
      <c r="AL20" s="10">
        <f t="shared" si="9"/>
        <v>67</v>
      </c>
      <c r="AM20" s="10">
        <f>AJ20-$CI$10</f>
        <v>5</v>
      </c>
      <c r="AN20" s="10">
        <f>AK20-$CJ$10</f>
        <v>7.1000000000000227</v>
      </c>
      <c r="AO20" s="10">
        <f>AL20-$CK$10</f>
        <v>5</v>
      </c>
      <c r="AP20" s="8"/>
      <c r="AQ20" s="10">
        <v>598</v>
      </c>
      <c r="AR20" s="10">
        <v>130</v>
      </c>
      <c r="AS20" s="10">
        <v>70</v>
      </c>
      <c r="AT20" s="10">
        <f t="shared" si="10"/>
        <v>164</v>
      </c>
      <c r="AU20" s="10">
        <f t="shared" si="11"/>
        <v>130</v>
      </c>
      <c r="AV20" s="10">
        <f t="shared" si="12"/>
        <v>67</v>
      </c>
      <c r="AW20" s="10">
        <f>AT20-$CI$10</f>
        <v>3</v>
      </c>
      <c r="AX20" s="10">
        <f>AU20-$CJ$10</f>
        <v>1.8000000000000114</v>
      </c>
      <c r="AY20" s="10">
        <f>AV20-$CK$10</f>
        <v>5</v>
      </c>
      <c r="AZ20" s="8"/>
      <c r="BA20" s="10">
        <v>596</v>
      </c>
      <c r="BB20" s="10">
        <v>130</v>
      </c>
      <c r="BC20" s="10">
        <v>70</v>
      </c>
      <c r="BD20" s="10">
        <f t="shared" si="13"/>
        <v>162</v>
      </c>
      <c r="BE20" s="10">
        <f t="shared" si="14"/>
        <v>130</v>
      </c>
      <c r="BF20" s="10">
        <f t="shared" si="15"/>
        <v>67</v>
      </c>
      <c r="BG20" s="10">
        <f>BD20-$CI$10</f>
        <v>1</v>
      </c>
      <c r="BH20" s="10">
        <f>BE20-$CJ$10</f>
        <v>1.8000000000000114</v>
      </c>
      <c r="BI20" s="10">
        <f>BF20-$CK$10</f>
        <v>5</v>
      </c>
      <c r="BJ20" s="8"/>
      <c r="BK20" s="10">
        <v>596</v>
      </c>
      <c r="BL20" s="10">
        <v>130</v>
      </c>
      <c r="BM20" s="10">
        <v>65</v>
      </c>
      <c r="BN20" s="10">
        <f t="shared" si="20"/>
        <v>162</v>
      </c>
      <c r="BO20" s="10">
        <f t="shared" si="21"/>
        <v>130</v>
      </c>
      <c r="BP20" s="10">
        <f t="shared" si="22"/>
        <v>62</v>
      </c>
      <c r="BQ20" s="10">
        <f>BN20-$CI$10</f>
        <v>1</v>
      </c>
      <c r="BR20" s="10">
        <f>BO20-$CJ$10</f>
        <v>1.8000000000000114</v>
      </c>
      <c r="BS20" s="10">
        <f>BP20-$CK$10</f>
        <v>0</v>
      </c>
      <c r="BT20" s="8"/>
      <c r="BU20" s="10">
        <v>596</v>
      </c>
      <c r="BV20" s="10">
        <v>130</v>
      </c>
      <c r="BW20" s="10">
        <v>57</v>
      </c>
      <c r="BX20" s="10">
        <f t="shared" si="23"/>
        <v>162</v>
      </c>
      <c r="BY20" s="10">
        <f t="shared" si="24"/>
        <v>130</v>
      </c>
      <c r="BZ20" s="10">
        <f t="shared" si="25"/>
        <v>54</v>
      </c>
      <c r="CA20" s="10">
        <f>BX20-$CI$10</f>
        <v>1</v>
      </c>
      <c r="CB20" s="10">
        <f>BY20-$CJ$10</f>
        <v>1.8000000000000114</v>
      </c>
      <c r="CC20" s="10">
        <f>BZ20-$CK$10</f>
        <v>-8</v>
      </c>
      <c r="CD20" s="8"/>
      <c r="CE20" s="8"/>
      <c r="CF20" s="8"/>
      <c r="CG20" s="8"/>
      <c r="CH20" s="8"/>
      <c r="CI20" s="8">
        <f t="shared" si="16"/>
        <v>-434</v>
      </c>
      <c r="CJ20" s="8">
        <f t="shared" si="17"/>
        <v>0</v>
      </c>
      <c r="CK20" s="8">
        <f t="shared" si="18"/>
        <v>-3</v>
      </c>
      <c r="CL20" s="8"/>
      <c r="CM20" s="8">
        <f>CI20-$CI$10</f>
        <v>-595</v>
      </c>
      <c r="CN20" s="8">
        <f>CJ20-$CJ$10</f>
        <v>-128.19999999999999</v>
      </c>
      <c r="CO20" s="8">
        <f>CK20-$CK$10</f>
        <v>-65</v>
      </c>
      <c r="CP20" s="8"/>
    </row>
    <row r="21" spans="1:94" s="24" customFormat="1" x14ac:dyDescent="0.25">
      <c r="A21" s="10" t="s">
        <v>49</v>
      </c>
      <c r="B21" s="10">
        <v>330</v>
      </c>
      <c r="C21" s="10">
        <v>332.7</v>
      </c>
      <c r="D21" s="10">
        <f t="shared" si="0"/>
        <v>331.35</v>
      </c>
      <c r="E21" s="10">
        <f t="shared" si="26"/>
        <v>9.2041666666666674E-2</v>
      </c>
      <c r="F21" s="10">
        <v>434</v>
      </c>
      <c r="G21" s="10">
        <v>0</v>
      </c>
      <c r="H21" s="10">
        <v>3</v>
      </c>
      <c r="I21" s="8"/>
      <c r="J21" s="10">
        <v>622.5</v>
      </c>
      <c r="K21" s="10">
        <v>160</v>
      </c>
      <c r="L21" s="10">
        <v>78</v>
      </c>
      <c r="M21" s="10">
        <f t="shared" si="1"/>
        <v>188.5</v>
      </c>
      <c r="N21" s="10">
        <f t="shared" si="2"/>
        <v>160</v>
      </c>
      <c r="O21" s="10">
        <f t="shared" si="3"/>
        <v>75</v>
      </c>
      <c r="P21" s="10">
        <f>M21-$CI$11</f>
        <v>14.5</v>
      </c>
      <c r="Q21" s="10">
        <f>N21-$CJ$11</f>
        <v>20</v>
      </c>
      <c r="R21" s="10">
        <f>O21-$CK$11</f>
        <v>8</v>
      </c>
      <c r="S21" s="8"/>
      <c r="T21" s="10">
        <v>619</v>
      </c>
      <c r="U21" s="10">
        <v>154.6</v>
      </c>
      <c r="V21" s="10">
        <v>75</v>
      </c>
      <c r="W21" s="10">
        <f t="shared" si="4"/>
        <v>185</v>
      </c>
      <c r="X21" s="10">
        <f t="shared" si="5"/>
        <v>154.6</v>
      </c>
      <c r="Y21" s="10">
        <f t="shared" si="6"/>
        <v>72</v>
      </c>
      <c r="Z21" s="10">
        <f>W21-$CI$11</f>
        <v>11</v>
      </c>
      <c r="AA21" s="10">
        <f>X21-$CJ$11</f>
        <v>14.599999999999994</v>
      </c>
      <c r="AB21" s="10">
        <f>Y21-$CK$11</f>
        <v>5</v>
      </c>
      <c r="AC21" s="8"/>
      <c r="AD21" s="10"/>
      <c r="AE21" s="10"/>
      <c r="AF21" s="10"/>
      <c r="AG21" s="10">
        <v>612</v>
      </c>
      <c r="AH21" s="10">
        <v>147.30000000000001</v>
      </c>
      <c r="AI21" s="10">
        <v>75</v>
      </c>
      <c r="AJ21" s="10">
        <f t="shared" si="7"/>
        <v>178</v>
      </c>
      <c r="AK21" s="10">
        <f t="shared" si="8"/>
        <v>147.30000000000001</v>
      </c>
      <c r="AL21" s="10">
        <f t="shared" si="9"/>
        <v>72</v>
      </c>
      <c r="AM21" s="10">
        <f>AJ21-$CI$11</f>
        <v>4</v>
      </c>
      <c r="AN21" s="10">
        <f>AK21-$CJ$11</f>
        <v>7.3000000000000114</v>
      </c>
      <c r="AO21" s="10">
        <f>AL21-$CK$11</f>
        <v>5</v>
      </c>
      <c r="AP21" s="8"/>
      <c r="AQ21" s="10">
        <v>609</v>
      </c>
      <c r="AR21" s="10">
        <v>143.69999999999999</v>
      </c>
      <c r="AS21" s="10">
        <v>80</v>
      </c>
      <c r="AT21" s="10">
        <f t="shared" si="10"/>
        <v>175</v>
      </c>
      <c r="AU21" s="10">
        <f t="shared" si="11"/>
        <v>143.69999999999999</v>
      </c>
      <c r="AV21" s="10">
        <f t="shared" si="12"/>
        <v>77</v>
      </c>
      <c r="AW21" s="10">
        <f>AT21-$CI$11</f>
        <v>1</v>
      </c>
      <c r="AX21" s="10">
        <f>AU21-$CJ$11</f>
        <v>3.6999999999999886</v>
      </c>
      <c r="AY21" s="10">
        <f>AV21-$CK$11</f>
        <v>10</v>
      </c>
      <c r="AZ21" s="8"/>
      <c r="BA21" s="10">
        <v>609</v>
      </c>
      <c r="BB21" s="10">
        <v>141.69999999999999</v>
      </c>
      <c r="BC21" s="10">
        <v>75</v>
      </c>
      <c r="BD21" s="10">
        <f t="shared" si="13"/>
        <v>175</v>
      </c>
      <c r="BE21" s="10">
        <f t="shared" si="14"/>
        <v>141.69999999999999</v>
      </c>
      <c r="BF21" s="10">
        <f t="shared" si="15"/>
        <v>72</v>
      </c>
      <c r="BG21" s="10">
        <f>BD21-$CI$11</f>
        <v>1</v>
      </c>
      <c r="BH21" s="10">
        <f>BE21-$CJ$11</f>
        <v>1.6999999999999886</v>
      </c>
      <c r="BI21" s="10">
        <f>BF21-$CK$11</f>
        <v>5</v>
      </c>
      <c r="BJ21" s="8"/>
      <c r="BK21" s="10">
        <v>608</v>
      </c>
      <c r="BL21" s="10">
        <v>141.1</v>
      </c>
      <c r="BM21" s="10">
        <v>70</v>
      </c>
      <c r="BN21" s="10">
        <f t="shared" si="20"/>
        <v>174</v>
      </c>
      <c r="BO21" s="10">
        <f t="shared" si="21"/>
        <v>141.1</v>
      </c>
      <c r="BP21" s="10">
        <f t="shared" si="22"/>
        <v>67</v>
      </c>
      <c r="BQ21" s="10">
        <f>BN21-$CI$11</f>
        <v>0</v>
      </c>
      <c r="BR21" s="10">
        <f>BO21-$CJ$11</f>
        <v>1.0999999999999943</v>
      </c>
      <c r="BS21" s="10">
        <f>BP21-$CK$11</f>
        <v>0</v>
      </c>
      <c r="BT21" s="8"/>
      <c r="BU21" s="10">
        <v>608</v>
      </c>
      <c r="BV21" s="10">
        <v>141.1</v>
      </c>
      <c r="BW21" s="10">
        <v>63</v>
      </c>
      <c r="BX21" s="10">
        <f t="shared" si="23"/>
        <v>174</v>
      </c>
      <c r="BY21" s="10">
        <f t="shared" si="24"/>
        <v>141.1</v>
      </c>
      <c r="BZ21" s="10">
        <f t="shared" si="25"/>
        <v>60</v>
      </c>
      <c r="CA21" s="10">
        <f>BX21-$CI$11</f>
        <v>0</v>
      </c>
      <c r="CB21" s="10">
        <f>BY21-$CJ$11</f>
        <v>1.0999999999999943</v>
      </c>
      <c r="CC21" s="10">
        <f>BZ21-$CK$11</f>
        <v>-7</v>
      </c>
      <c r="CD21" s="8"/>
      <c r="CE21" s="8"/>
      <c r="CF21" s="8"/>
      <c r="CG21" s="8"/>
      <c r="CH21" s="8"/>
      <c r="CI21" s="8">
        <f t="shared" si="16"/>
        <v>-434</v>
      </c>
      <c r="CJ21" s="8">
        <f t="shared" si="17"/>
        <v>0</v>
      </c>
      <c r="CK21" s="8">
        <f t="shared" si="18"/>
        <v>-3</v>
      </c>
      <c r="CL21" s="8"/>
      <c r="CM21" s="8">
        <f>CI21-$CI$11</f>
        <v>-608</v>
      </c>
      <c r="CN21" s="8">
        <f>CJ21-$CJ$11</f>
        <v>-140</v>
      </c>
      <c r="CO21" s="8">
        <f>CK21-$CK$11</f>
        <v>-70</v>
      </c>
      <c r="CP21" s="8"/>
    </row>
    <row r="22" spans="1:94" s="24" customFormat="1" x14ac:dyDescent="0.25">
      <c r="A22" s="10" t="s">
        <v>49</v>
      </c>
      <c r="B22" s="10">
        <v>365.1</v>
      </c>
      <c r="C22" s="10">
        <v>369.1</v>
      </c>
      <c r="D22" s="10">
        <f t="shared" si="0"/>
        <v>367.1</v>
      </c>
      <c r="E22" s="10">
        <f t="shared" si="26"/>
        <v>0.10197222222222223</v>
      </c>
      <c r="F22" s="10">
        <v>434</v>
      </c>
      <c r="G22" s="10">
        <v>0</v>
      </c>
      <c r="H22" s="10">
        <v>3</v>
      </c>
      <c r="I22" s="8"/>
      <c r="J22" s="10">
        <v>635</v>
      </c>
      <c r="K22" s="10">
        <v>171.7</v>
      </c>
      <c r="L22" s="10">
        <v>83</v>
      </c>
      <c r="M22" s="10">
        <f t="shared" si="1"/>
        <v>201</v>
      </c>
      <c r="N22" s="10">
        <f t="shared" si="2"/>
        <v>171.7</v>
      </c>
      <c r="O22" s="10">
        <f t="shared" si="3"/>
        <v>80</v>
      </c>
      <c r="P22" s="10">
        <f>M22-$CI$12</f>
        <v>15</v>
      </c>
      <c r="Q22" s="10">
        <f>N22-$CJ$12</f>
        <v>23.899999999999977</v>
      </c>
      <c r="R22" s="10">
        <f>O22-$CK$12</f>
        <v>10</v>
      </c>
      <c r="S22" s="8"/>
      <c r="T22" s="10">
        <v>631.5</v>
      </c>
      <c r="U22" s="10">
        <v>167</v>
      </c>
      <c r="V22" s="10">
        <v>80</v>
      </c>
      <c r="W22" s="10">
        <f t="shared" si="4"/>
        <v>197.5</v>
      </c>
      <c r="X22" s="10">
        <f t="shared" si="5"/>
        <v>167</v>
      </c>
      <c r="Y22" s="10">
        <f t="shared" si="6"/>
        <v>77</v>
      </c>
      <c r="Z22" s="10">
        <f>W22-$CI$12</f>
        <v>11.5</v>
      </c>
      <c r="AA22" s="10">
        <f>X22-$CJ$12</f>
        <v>19.199999999999989</v>
      </c>
      <c r="AB22" s="10">
        <f>Y22-$CK$12</f>
        <v>7</v>
      </c>
      <c r="AC22" s="8"/>
      <c r="AD22" s="10"/>
      <c r="AE22" s="10"/>
      <c r="AF22" s="10"/>
      <c r="AG22" s="10">
        <v>625</v>
      </c>
      <c r="AH22" s="10">
        <v>159.30000000000001</v>
      </c>
      <c r="AI22" s="10">
        <v>80</v>
      </c>
      <c r="AJ22" s="10">
        <f t="shared" si="7"/>
        <v>191</v>
      </c>
      <c r="AK22" s="10">
        <f t="shared" si="8"/>
        <v>159.30000000000001</v>
      </c>
      <c r="AL22" s="10">
        <f t="shared" si="9"/>
        <v>77</v>
      </c>
      <c r="AM22" s="10">
        <f>AJ22-$CI$12</f>
        <v>5</v>
      </c>
      <c r="AN22" s="10">
        <f>AK22-$CJ$12</f>
        <v>11.5</v>
      </c>
      <c r="AO22" s="10">
        <f>AL22-$CK$12</f>
        <v>7</v>
      </c>
      <c r="AP22" s="8"/>
      <c r="AQ22" s="10">
        <v>621</v>
      </c>
      <c r="AR22" s="10">
        <v>153</v>
      </c>
      <c r="AS22" s="10">
        <v>85</v>
      </c>
      <c r="AT22" s="10">
        <f t="shared" si="10"/>
        <v>187</v>
      </c>
      <c r="AU22" s="10">
        <f t="shared" si="11"/>
        <v>153</v>
      </c>
      <c r="AV22" s="10">
        <f t="shared" si="12"/>
        <v>82</v>
      </c>
      <c r="AW22" s="10">
        <f>AT22-$CI$12</f>
        <v>1</v>
      </c>
      <c r="AX22" s="10">
        <f>AU22-$CJ$12</f>
        <v>5.1999999999999886</v>
      </c>
      <c r="AY22" s="10">
        <f>AV22-$CK$12</f>
        <v>12</v>
      </c>
      <c r="AZ22" s="8"/>
      <c r="BA22" s="10">
        <v>620</v>
      </c>
      <c r="BB22" s="10">
        <v>151.9</v>
      </c>
      <c r="BC22" s="10">
        <v>83</v>
      </c>
      <c r="BD22" s="10">
        <f t="shared" si="13"/>
        <v>186</v>
      </c>
      <c r="BE22" s="10">
        <f t="shared" si="14"/>
        <v>151.9</v>
      </c>
      <c r="BF22" s="10">
        <f t="shared" si="15"/>
        <v>80</v>
      </c>
      <c r="BG22" s="10">
        <f>BD22-$CI$12</f>
        <v>0</v>
      </c>
      <c r="BH22" s="10">
        <f>BE22-$CJ$12</f>
        <v>4.0999999999999943</v>
      </c>
      <c r="BI22" s="10">
        <f>BF22-$CK$12</f>
        <v>10</v>
      </c>
      <c r="BJ22" s="8"/>
      <c r="BK22" s="10">
        <v>619</v>
      </c>
      <c r="BL22" s="10">
        <v>150</v>
      </c>
      <c r="BM22" s="10">
        <v>80</v>
      </c>
      <c r="BN22" s="10">
        <f t="shared" si="20"/>
        <v>185</v>
      </c>
      <c r="BO22" s="10">
        <f t="shared" si="21"/>
        <v>150</v>
      </c>
      <c r="BP22" s="10">
        <f t="shared" si="22"/>
        <v>77</v>
      </c>
      <c r="BQ22" s="10">
        <f>BN22-$CI$12</f>
        <v>-1</v>
      </c>
      <c r="BR22" s="10">
        <f>BO22-$CJ$12</f>
        <v>2.1999999999999886</v>
      </c>
      <c r="BS22" s="10">
        <f>BP22-$CK$12</f>
        <v>7</v>
      </c>
      <c r="BT22" s="8"/>
      <c r="BU22" s="10">
        <v>619</v>
      </c>
      <c r="BV22" s="10">
        <v>150</v>
      </c>
      <c r="BW22" s="10">
        <v>69</v>
      </c>
      <c r="BX22" s="10">
        <f t="shared" si="23"/>
        <v>185</v>
      </c>
      <c r="BY22" s="10">
        <f t="shared" si="24"/>
        <v>150</v>
      </c>
      <c r="BZ22" s="10">
        <f t="shared" si="25"/>
        <v>66</v>
      </c>
      <c r="CA22" s="10">
        <f>BX22-$CI$12</f>
        <v>-1</v>
      </c>
      <c r="CB22" s="10">
        <f>BY22-$CJ$12</f>
        <v>2.1999999999999886</v>
      </c>
      <c r="CC22" s="10">
        <f>BZ22-$CK$12</f>
        <v>-4</v>
      </c>
      <c r="CD22" s="8"/>
      <c r="CE22" s="8"/>
      <c r="CF22" s="8"/>
      <c r="CG22" s="8"/>
      <c r="CH22" s="8"/>
      <c r="CI22" s="8">
        <f t="shared" si="16"/>
        <v>-434</v>
      </c>
      <c r="CJ22" s="8">
        <f t="shared" si="17"/>
        <v>0</v>
      </c>
      <c r="CK22" s="8">
        <f t="shared" si="18"/>
        <v>-3</v>
      </c>
      <c r="CL22" s="8"/>
      <c r="CM22" s="8">
        <f>CI22-$CI$12</f>
        <v>-620</v>
      </c>
      <c r="CN22" s="8">
        <f>CJ22-$CJ$12</f>
        <v>-147.80000000000001</v>
      </c>
      <c r="CO22" s="8">
        <f>CK22-$CK$12</f>
        <v>-73</v>
      </c>
      <c r="CP22" s="8"/>
    </row>
    <row r="23" spans="1:94" s="24" customFormat="1" x14ac:dyDescent="0.25">
      <c r="A23" s="10" t="s">
        <v>49</v>
      </c>
      <c r="B23" s="10">
        <v>402.1</v>
      </c>
      <c r="C23" s="10">
        <v>405</v>
      </c>
      <c r="D23" s="10">
        <f t="shared" si="0"/>
        <v>403.55</v>
      </c>
      <c r="E23" s="10">
        <f t="shared" si="26"/>
        <v>0.11209722222222222</v>
      </c>
      <c r="F23" s="10">
        <v>434</v>
      </c>
      <c r="G23" s="10">
        <v>0</v>
      </c>
      <c r="H23" s="10">
        <v>3</v>
      </c>
      <c r="I23" s="8"/>
      <c r="J23" s="10">
        <v>649</v>
      </c>
      <c r="K23" s="10">
        <v>184</v>
      </c>
      <c r="L23" s="10">
        <v>90</v>
      </c>
      <c r="M23" s="10">
        <f t="shared" si="1"/>
        <v>215</v>
      </c>
      <c r="N23" s="10">
        <f t="shared" si="2"/>
        <v>184</v>
      </c>
      <c r="O23" s="10">
        <f t="shared" si="3"/>
        <v>87</v>
      </c>
      <c r="P23" s="10">
        <f>M23-$CI$13</f>
        <v>20</v>
      </c>
      <c r="Q23" s="10">
        <f>N23-$CJ$13</f>
        <v>27</v>
      </c>
      <c r="R23" s="10">
        <f>O23-$CK$13</f>
        <v>15</v>
      </c>
      <c r="S23" s="8"/>
      <c r="T23" s="10">
        <v>644</v>
      </c>
      <c r="U23" s="10">
        <v>178</v>
      </c>
      <c r="V23" s="10">
        <v>85</v>
      </c>
      <c r="W23" s="10">
        <f t="shared" si="4"/>
        <v>210</v>
      </c>
      <c r="X23" s="10">
        <f t="shared" si="5"/>
        <v>178</v>
      </c>
      <c r="Y23" s="10">
        <f t="shared" si="6"/>
        <v>82</v>
      </c>
      <c r="Z23" s="10">
        <f>W23-$CI$13</f>
        <v>15</v>
      </c>
      <c r="AA23" s="10">
        <f>X23-$CJ$13</f>
        <v>21</v>
      </c>
      <c r="AB23" s="10">
        <f>Y23-$CK$13</f>
        <v>10</v>
      </c>
      <c r="AC23" s="8"/>
      <c r="AD23" s="10"/>
      <c r="AE23" s="10"/>
      <c r="AF23" s="10"/>
      <c r="AG23" s="10">
        <v>637</v>
      </c>
      <c r="AH23" s="10">
        <v>170.2</v>
      </c>
      <c r="AI23" s="10">
        <v>85</v>
      </c>
      <c r="AJ23" s="10">
        <f t="shared" si="7"/>
        <v>203</v>
      </c>
      <c r="AK23" s="10">
        <f t="shared" si="8"/>
        <v>170.2</v>
      </c>
      <c r="AL23" s="10">
        <f t="shared" si="9"/>
        <v>82</v>
      </c>
      <c r="AM23" s="10">
        <f>AJ23-$CI$13</f>
        <v>8</v>
      </c>
      <c r="AN23" s="10">
        <f>AK23-$CJ$13</f>
        <v>13.199999999999989</v>
      </c>
      <c r="AO23" s="10">
        <f>AL23-$CK$13</f>
        <v>10</v>
      </c>
      <c r="AP23" s="8"/>
      <c r="AQ23" s="10">
        <v>633.5</v>
      </c>
      <c r="AR23" s="10">
        <v>164</v>
      </c>
      <c r="AS23" s="10">
        <v>90</v>
      </c>
      <c r="AT23" s="10">
        <f t="shared" si="10"/>
        <v>199.5</v>
      </c>
      <c r="AU23" s="10">
        <f t="shared" si="11"/>
        <v>164</v>
      </c>
      <c r="AV23" s="10">
        <f t="shared" si="12"/>
        <v>87</v>
      </c>
      <c r="AW23" s="10">
        <f>AT23-$CI$13</f>
        <v>4.5</v>
      </c>
      <c r="AX23" s="10">
        <f>AU23-$CJ$13</f>
        <v>7</v>
      </c>
      <c r="AY23" s="10">
        <f>AV23-$CK$13</f>
        <v>15</v>
      </c>
      <c r="AZ23" s="8"/>
      <c r="BA23" s="10">
        <v>633</v>
      </c>
      <c r="BB23" s="10">
        <v>162.30000000000001</v>
      </c>
      <c r="BC23" s="10">
        <v>90</v>
      </c>
      <c r="BD23" s="10">
        <f t="shared" si="13"/>
        <v>199</v>
      </c>
      <c r="BE23" s="10">
        <f t="shared" si="14"/>
        <v>162.30000000000001</v>
      </c>
      <c r="BF23" s="10">
        <f t="shared" si="15"/>
        <v>87</v>
      </c>
      <c r="BG23" s="10">
        <f>BD23-$CI$13</f>
        <v>4</v>
      </c>
      <c r="BH23" s="10">
        <f>BE23-$CJ$13</f>
        <v>5.3000000000000114</v>
      </c>
      <c r="BI23" s="10">
        <f>BF23-$CK$13</f>
        <v>15</v>
      </c>
      <c r="BJ23" s="8"/>
      <c r="BK23" s="10">
        <v>630</v>
      </c>
      <c r="BL23" s="10">
        <v>160</v>
      </c>
      <c r="BM23" s="10">
        <v>90</v>
      </c>
      <c r="BN23" s="10">
        <f t="shared" si="20"/>
        <v>196</v>
      </c>
      <c r="BO23" s="10">
        <f t="shared" si="21"/>
        <v>160</v>
      </c>
      <c r="BP23" s="10">
        <f t="shared" si="22"/>
        <v>87</v>
      </c>
      <c r="BQ23" s="10">
        <f>BN23-$CI$13</f>
        <v>1</v>
      </c>
      <c r="BR23" s="10">
        <f>BO23-$CJ$13</f>
        <v>3</v>
      </c>
      <c r="BS23" s="10">
        <f>BP23-$CK$13</f>
        <v>15</v>
      </c>
      <c r="BT23" s="8"/>
      <c r="BU23" s="10">
        <v>630</v>
      </c>
      <c r="BV23" s="10">
        <v>159.19999999999999</v>
      </c>
      <c r="BW23" s="10">
        <v>75</v>
      </c>
      <c r="BX23" s="10">
        <f t="shared" si="23"/>
        <v>196</v>
      </c>
      <c r="BY23" s="10">
        <f t="shared" si="24"/>
        <v>159.19999999999999</v>
      </c>
      <c r="BZ23" s="10">
        <f t="shared" si="25"/>
        <v>72</v>
      </c>
      <c r="CA23" s="10">
        <f>BX23-$CI$13</f>
        <v>1</v>
      </c>
      <c r="CB23" s="10">
        <f>BY23-$CJ$13</f>
        <v>2.1999999999999886</v>
      </c>
      <c r="CC23" s="10">
        <f>BZ23-$CK$13</f>
        <v>0</v>
      </c>
      <c r="CD23" s="8"/>
      <c r="CE23" s="8"/>
      <c r="CF23" s="8"/>
      <c r="CG23" s="8"/>
      <c r="CH23" s="8"/>
      <c r="CI23" s="8">
        <f t="shared" si="16"/>
        <v>-434</v>
      </c>
      <c r="CJ23" s="8">
        <f t="shared" si="17"/>
        <v>0</v>
      </c>
      <c r="CK23" s="8">
        <f t="shared" si="18"/>
        <v>-3</v>
      </c>
      <c r="CL23" s="8"/>
      <c r="CM23" s="8">
        <f>CI23-$CI$13</f>
        <v>-629</v>
      </c>
      <c r="CN23" s="8">
        <f>CJ23-$CJ$13</f>
        <v>-157</v>
      </c>
      <c r="CO23" s="8">
        <f>CK23-$CK$13</f>
        <v>-75</v>
      </c>
      <c r="CP23" s="8"/>
    </row>
    <row r="24" spans="1:94" s="24" customFormat="1" x14ac:dyDescent="0.25">
      <c r="A24" s="10" t="s">
        <v>49</v>
      </c>
      <c r="B24" s="10">
        <v>440</v>
      </c>
      <c r="C24" s="10">
        <v>440</v>
      </c>
      <c r="D24" s="10">
        <f t="shared" si="0"/>
        <v>440</v>
      </c>
      <c r="E24" s="10">
        <f t="shared" si="26"/>
        <v>0.12222222222222222</v>
      </c>
      <c r="F24" s="10">
        <v>434</v>
      </c>
      <c r="G24" s="10">
        <v>0</v>
      </c>
      <c r="H24" s="10">
        <v>3</v>
      </c>
      <c r="I24" s="8"/>
      <c r="J24" s="10">
        <v>660</v>
      </c>
      <c r="K24" s="10">
        <v>196</v>
      </c>
      <c r="L24" s="10">
        <v>96</v>
      </c>
      <c r="M24" s="10">
        <f t="shared" si="1"/>
        <v>226</v>
      </c>
      <c r="N24" s="10">
        <f t="shared" si="2"/>
        <v>196</v>
      </c>
      <c r="O24" s="10">
        <f t="shared" si="3"/>
        <v>93</v>
      </c>
      <c r="P24" s="10">
        <f>M24-$CI$14</f>
        <v>15</v>
      </c>
      <c r="Q24" s="10">
        <f>N24-$CJ$14</f>
        <v>24.900000000000006</v>
      </c>
      <c r="R24" s="10">
        <f>O24-$CK$14</f>
        <v>11</v>
      </c>
      <c r="S24" s="8"/>
      <c r="T24" s="10">
        <v>660</v>
      </c>
      <c r="U24" s="10">
        <v>191.5</v>
      </c>
      <c r="V24" s="10">
        <v>95</v>
      </c>
      <c r="W24" s="10">
        <f t="shared" si="4"/>
        <v>226</v>
      </c>
      <c r="X24" s="10">
        <f t="shared" si="5"/>
        <v>191.5</v>
      </c>
      <c r="Y24" s="10">
        <f t="shared" si="6"/>
        <v>92</v>
      </c>
      <c r="Z24" s="10">
        <f>W24-$CI$14</f>
        <v>15</v>
      </c>
      <c r="AA24" s="10">
        <f>X24-$CJ$14</f>
        <v>20.400000000000006</v>
      </c>
      <c r="AB24" s="10">
        <f>Y24-$CK$14</f>
        <v>10</v>
      </c>
      <c r="AC24" s="8"/>
      <c r="AD24" s="10"/>
      <c r="AE24" s="10"/>
      <c r="AF24" s="10"/>
      <c r="AG24" s="10">
        <v>655</v>
      </c>
      <c r="AH24" s="10">
        <v>185.4</v>
      </c>
      <c r="AI24" s="10">
        <v>90</v>
      </c>
      <c r="AJ24" s="10">
        <f t="shared" si="7"/>
        <v>221</v>
      </c>
      <c r="AK24" s="10">
        <f t="shared" si="8"/>
        <v>185.4</v>
      </c>
      <c r="AL24" s="10">
        <f t="shared" si="9"/>
        <v>87</v>
      </c>
      <c r="AM24" s="10">
        <f>AJ24-$CI$14</f>
        <v>10</v>
      </c>
      <c r="AN24" s="10">
        <f>AK24-$CJ$14</f>
        <v>14.300000000000011</v>
      </c>
      <c r="AO24" s="10">
        <f>AL24-$CK$14</f>
        <v>5</v>
      </c>
      <c r="AP24" s="8"/>
      <c r="AQ24" s="10">
        <v>649</v>
      </c>
      <c r="AR24" s="10">
        <v>178</v>
      </c>
      <c r="AS24" s="10">
        <v>97</v>
      </c>
      <c r="AT24" s="10">
        <f t="shared" si="10"/>
        <v>215</v>
      </c>
      <c r="AU24" s="10">
        <f t="shared" si="11"/>
        <v>178</v>
      </c>
      <c r="AV24" s="10">
        <f t="shared" si="12"/>
        <v>94</v>
      </c>
      <c r="AW24" s="10">
        <f>AT24-$CI$14</f>
        <v>4</v>
      </c>
      <c r="AX24" s="10">
        <f>AU24-$CJ$14</f>
        <v>6.9000000000000057</v>
      </c>
      <c r="AY24" s="10">
        <f>AV24-$CK$14</f>
        <v>12</v>
      </c>
      <c r="AZ24" s="8"/>
      <c r="BA24" s="10">
        <v>648</v>
      </c>
      <c r="BB24" s="10">
        <v>175.8</v>
      </c>
      <c r="BC24" s="10">
        <v>100</v>
      </c>
      <c r="BD24" s="10">
        <f t="shared" si="13"/>
        <v>214</v>
      </c>
      <c r="BE24" s="10">
        <f t="shared" si="14"/>
        <v>175.8</v>
      </c>
      <c r="BF24" s="10">
        <f t="shared" si="15"/>
        <v>97</v>
      </c>
      <c r="BG24" s="10">
        <f>BD24-$CI$14</f>
        <v>3</v>
      </c>
      <c r="BH24" s="10">
        <f>BE24-$CJ$14</f>
        <v>4.7000000000000171</v>
      </c>
      <c r="BI24" s="10">
        <f>BF24-$CK$14</f>
        <v>15</v>
      </c>
      <c r="BJ24" s="8"/>
      <c r="BK24" s="10">
        <v>645</v>
      </c>
      <c r="BL24" s="10">
        <v>172.3</v>
      </c>
      <c r="BM24" s="10">
        <v>95</v>
      </c>
      <c r="BN24" s="10">
        <f t="shared" si="20"/>
        <v>211</v>
      </c>
      <c r="BO24" s="10">
        <f t="shared" si="21"/>
        <v>172.3</v>
      </c>
      <c r="BP24" s="10">
        <f t="shared" si="22"/>
        <v>92</v>
      </c>
      <c r="BQ24" s="10">
        <f>BN24-$CI$14</f>
        <v>0</v>
      </c>
      <c r="BR24" s="10">
        <f>BO24-$CJ$14</f>
        <v>1.2000000000000171</v>
      </c>
      <c r="BS24" s="10">
        <f>BP24-$CK$14</f>
        <v>10</v>
      </c>
      <c r="BT24" s="8"/>
      <c r="BU24" s="10">
        <v>642</v>
      </c>
      <c r="BV24" s="10">
        <v>169.1</v>
      </c>
      <c r="BW24" s="10">
        <v>80</v>
      </c>
      <c r="BX24" s="10">
        <f t="shared" si="23"/>
        <v>208</v>
      </c>
      <c r="BY24" s="10">
        <f t="shared" si="24"/>
        <v>169.1</v>
      </c>
      <c r="BZ24" s="10">
        <f t="shared" si="25"/>
        <v>77</v>
      </c>
      <c r="CA24" s="10">
        <f>BX24-$CI$14</f>
        <v>-3</v>
      </c>
      <c r="CB24" s="10">
        <f>BY24-$CJ$14</f>
        <v>-2</v>
      </c>
      <c r="CC24" s="10">
        <f>BZ24-$CK$14</f>
        <v>-5</v>
      </c>
      <c r="CD24" s="8"/>
      <c r="CE24" s="8"/>
      <c r="CF24" s="8"/>
      <c r="CG24" s="8"/>
      <c r="CH24" s="8"/>
      <c r="CI24" s="8">
        <f t="shared" si="16"/>
        <v>-434</v>
      </c>
      <c r="CJ24" s="8">
        <f t="shared" si="17"/>
        <v>0</v>
      </c>
      <c r="CK24" s="8">
        <f t="shared" si="18"/>
        <v>-3</v>
      </c>
      <c r="CL24" s="8"/>
      <c r="CM24" s="8">
        <f>CI24-$CI$14</f>
        <v>-645</v>
      </c>
      <c r="CN24" s="8">
        <f>CJ24-$CJ$14</f>
        <v>-171.1</v>
      </c>
      <c r="CO24" s="8">
        <f>CK24-$CK$14</f>
        <v>-85</v>
      </c>
      <c r="CP24" s="8"/>
    </row>
    <row r="25" spans="1:94" s="24" customFormat="1" x14ac:dyDescent="0.25">
      <c r="A25" s="9" t="s">
        <v>50</v>
      </c>
      <c r="B25" s="9">
        <v>113.7</v>
      </c>
      <c r="C25" s="9">
        <v>116.9</v>
      </c>
      <c r="D25" s="9">
        <f t="shared" si="0"/>
        <v>115.30000000000001</v>
      </c>
      <c r="E25" s="9">
        <f>D25/3600</f>
        <v>3.202777777777778E-2</v>
      </c>
      <c r="F25" s="9">
        <v>434</v>
      </c>
      <c r="G25" s="9">
        <v>0</v>
      </c>
      <c r="H25" s="9">
        <v>3</v>
      </c>
      <c r="I25" s="8"/>
      <c r="J25" s="9">
        <v>524</v>
      </c>
      <c r="K25" s="9">
        <v>70.5</v>
      </c>
      <c r="L25" s="9">
        <v>25</v>
      </c>
      <c r="M25" s="9">
        <f t="shared" si="1"/>
        <v>90</v>
      </c>
      <c r="N25" s="9">
        <f t="shared" si="2"/>
        <v>70.5</v>
      </c>
      <c r="O25" s="9">
        <f t="shared" si="3"/>
        <v>22</v>
      </c>
      <c r="P25" s="9">
        <f>M25-$CI$5</f>
        <v>0</v>
      </c>
      <c r="Q25" s="9">
        <f>N25-$CJ$5</f>
        <v>1.5</v>
      </c>
      <c r="R25" s="9">
        <f>O25-$CK$5</f>
        <v>-15</v>
      </c>
      <c r="S25" s="8"/>
      <c r="T25" s="9">
        <v>524</v>
      </c>
      <c r="U25" s="9">
        <v>69.099999999999994</v>
      </c>
      <c r="V25" s="9">
        <v>30</v>
      </c>
      <c r="W25" s="9">
        <f t="shared" si="4"/>
        <v>90</v>
      </c>
      <c r="X25" s="9">
        <f t="shared" si="5"/>
        <v>69.099999999999994</v>
      </c>
      <c r="Y25" s="9">
        <f t="shared" si="6"/>
        <v>27</v>
      </c>
      <c r="Z25" s="9">
        <f>W25-$CI$5</f>
        <v>0</v>
      </c>
      <c r="AA25" s="9">
        <f>X25-$CJ$5</f>
        <v>9.9999999999994316E-2</v>
      </c>
      <c r="AB25" s="9">
        <f>Y25-$CK$5</f>
        <v>-10</v>
      </c>
      <c r="AC25" s="8"/>
      <c r="AD25" s="9"/>
      <c r="AE25" s="9"/>
      <c r="AF25" s="9"/>
      <c r="AG25" s="9">
        <v>524</v>
      </c>
      <c r="AH25" s="9">
        <v>69</v>
      </c>
      <c r="AI25" s="9">
        <v>37</v>
      </c>
      <c r="AJ25" s="9">
        <f t="shared" si="7"/>
        <v>90</v>
      </c>
      <c r="AK25" s="9">
        <f t="shared" si="8"/>
        <v>69</v>
      </c>
      <c r="AL25" s="9">
        <f t="shared" si="9"/>
        <v>34</v>
      </c>
      <c r="AM25" s="9">
        <f>AJ25-$CI$5</f>
        <v>0</v>
      </c>
      <c r="AN25" s="9">
        <f>AK25-$CJ$5</f>
        <v>0</v>
      </c>
      <c r="AO25" s="9">
        <f>AL25-$CK$5</f>
        <v>-3</v>
      </c>
      <c r="AP25" s="8"/>
      <c r="AQ25" s="9">
        <v>523</v>
      </c>
      <c r="AR25" s="9">
        <v>67.400000000000006</v>
      </c>
      <c r="AS25" s="9">
        <v>30</v>
      </c>
      <c r="AT25" s="9">
        <f t="shared" si="10"/>
        <v>89</v>
      </c>
      <c r="AU25" s="9">
        <f t="shared" si="11"/>
        <v>67.400000000000006</v>
      </c>
      <c r="AV25" s="9">
        <f t="shared" si="12"/>
        <v>27</v>
      </c>
      <c r="AW25" s="9">
        <f>AT25-$CI$5</f>
        <v>-1</v>
      </c>
      <c r="AX25" s="9">
        <f>AU25-$CJ$5</f>
        <v>-1.5999999999999943</v>
      </c>
      <c r="AY25" s="9">
        <f>AV25-$CK$5</f>
        <v>-10</v>
      </c>
      <c r="AZ25" s="8"/>
      <c r="BA25" s="9">
        <v>523</v>
      </c>
      <c r="BB25" s="9">
        <v>67.400000000000006</v>
      </c>
      <c r="BC25" s="9">
        <v>28</v>
      </c>
      <c r="BD25" s="9">
        <f t="shared" si="13"/>
        <v>89</v>
      </c>
      <c r="BE25" s="9">
        <f t="shared" si="14"/>
        <v>67.400000000000006</v>
      </c>
      <c r="BF25" s="9">
        <f t="shared" si="15"/>
        <v>25</v>
      </c>
      <c r="BG25" s="9">
        <f>BD25-$CI$5</f>
        <v>-1</v>
      </c>
      <c r="BH25" s="9">
        <f>BE25-$CJ$5</f>
        <v>-1.5999999999999943</v>
      </c>
      <c r="BI25" s="9">
        <f>BF25-$CK$5</f>
        <v>-12</v>
      </c>
      <c r="BJ25" s="8"/>
      <c r="BK25" s="9">
        <v>523</v>
      </c>
      <c r="BL25" s="9">
        <v>68.2</v>
      </c>
      <c r="BM25" s="9">
        <v>28</v>
      </c>
      <c r="BN25" s="9">
        <f t="shared" si="20"/>
        <v>89</v>
      </c>
      <c r="BO25" s="9">
        <f t="shared" si="21"/>
        <v>68.2</v>
      </c>
      <c r="BP25" s="9">
        <f t="shared" si="22"/>
        <v>25</v>
      </c>
      <c r="BQ25" s="9">
        <f>BN25-$CI$5</f>
        <v>-1</v>
      </c>
      <c r="BR25" s="9">
        <f>BO25-$CJ$5</f>
        <v>-0.79999999999999716</v>
      </c>
      <c r="BS25" s="9">
        <f>BP25-$CK$5</f>
        <v>-12</v>
      </c>
      <c r="BT25" s="8"/>
      <c r="BU25" s="9">
        <v>523.5</v>
      </c>
      <c r="BV25" s="9">
        <v>70.400000000000006</v>
      </c>
      <c r="BW25" s="9">
        <v>28</v>
      </c>
      <c r="BX25" s="9">
        <f t="shared" si="23"/>
        <v>89.5</v>
      </c>
      <c r="BY25" s="9">
        <f t="shared" si="24"/>
        <v>70.400000000000006</v>
      </c>
      <c r="BZ25" s="9">
        <f t="shared" si="25"/>
        <v>25</v>
      </c>
      <c r="CA25" s="9">
        <f>BX25-$CI$5</f>
        <v>-0.5</v>
      </c>
      <c r="CB25" s="9">
        <f>BY25-$CJ$5</f>
        <v>1.4000000000000057</v>
      </c>
      <c r="CC25" s="9">
        <f>BZ25-$CK$5</f>
        <v>-12</v>
      </c>
      <c r="CD25" s="8"/>
      <c r="CE25" s="8"/>
      <c r="CF25" s="8"/>
      <c r="CG25" s="8"/>
      <c r="CH25" s="8"/>
      <c r="CI25" s="8">
        <f t="shared" si="16"/>
        <v>-434</v>
      </c>
      <c r="CJ25" s="8">
        <f t="shared" si="17"/>
        <v>0</v>
      </c>
      <c r="CK25" s="8">
        <f t="shared" si="18"/>
        <v>-3</v>
      </c>
      <c r="CL25" s="8"/>
      <c r="CM25" s="8">
        <f>CI25-$CI$5</f>
        <v>-524</v>
      </c>
      <c r="CN25" s="8">
        <f>CJ25-$CJ$5</f>
        <v>-69</v>
      </c>
      <c r="CO25" s="8">
        <f>CK25-$CK$5</f>
        <v>-40</v>
      </c>
      <c r="CP25" s="8"/>
    </row>
    <row r="26" spans="1:94" s="24" customFormat="1" x14ac:dyDescent="0.25">
      <c r="A26" s="9" t="s">
        <v>50</v>
      </c>
      <c r="B26" s="9">
        <v>150.30000000000001</v>
      </c>
      <c r="C26" s="9">
        <v>152.19999999999999</v>
      </c>
      <c r="D26" s="9">
        <f t="shared" si="0"/>
        <v>151.25</v>
      </c>
      <c r="E26" s="9">
        <f t="shared" ref="E26:E34" si="27">D26/3600</f>
        <v>4.2013888888888892E-2</v>
      </c>
      <c r="F26" s="9">
        <v>434</v>
      </c>
      <c r="G26" s="9">
        <v>0</v>
      </c>
      <c r="H26" s="9">
        <v>3</v>
      </c>
      <c r="I26" s="8"/>
      <c r="J26" s="9">
        <v>543</v>
      </c>
      <c r="K26" s="9">
        <v>85</v>
      </c>
      <c r="L26" s="9">
        <v>35</v>
      </c>
      <c r="M26" s="9">
        <f t="shared" si="1"/>
        <v>109</v>
      </c>
      <c r="N26" s="9">
        <f t="shared" si="2"/>
        <v>85</v>
      </c>
      <c r="O26" s="9">
        <f t="shared" si="3"/>
        <v>32</v>
      </c>
      <c r="P26" s="9">
        <f>M26-$CI$6</f>
        <v>2</v>
      </c>
      <c r="Q26" s="9">
        <f>N26-$CJ$6</f>
        <v>2.5</v>
      </c>
      <c r="R26" s="9">
        <f>O26-$CK$6</f>
        <v>-10</v>
      </c>
      <c r="S26" s="8"/>
      <c r="T26" s="9">
        <v>541.5</v>
      </c>
      <c r="U26" s="9">
        <v>83.7</v>
      </c>
      <c r="V26" s="9">
        <v>40</v>
      </c>
      <c r="W26" s="9">
        <f t="shared" si="4"/>
        <v>107.5</v>
      </c>
      <c r="X26" s="9">
        <f t="shared" si="5"/>
        <v>83.7</v>
      </c>
      <c r="Y26" s="9">
        <f t="shared" si="6"/>
        <v>37</v>
      </c>
      <c r="Z26" s="9">
        <f>W26-$CI$6</f>
        <v>0.5</v>
      </c>
      <c r="AA26" s="9">
        <f>X26-$CJ$6</f>
        <v>1.2000000000000028</v>
      </c>
      <c r="AB26" s="9">
        <f>Y26-$CK$6</f>
        <v>-5</v>
      </c>
      <c r="AC26" s="8"/>
      <c r="AD26" s="9"/>
      <c r="AE26" s="9"/>
      <c r="AF26" s="9"/>
      <c r="AG26" s="9">
        <v>541</v>
      </c>
      <c r="AH26" s="9">
        <v>83</v>
      </c>
      <c r="AI26" s="9">
        <v>40</v>
      </c>
      <c r="AJ26" s="9">
        <f t="shared" si="7"/>
        <v>107</v>
      </c>
      <c r="AK26" s="9">
        <f t="shared" si="8"/>
        <v>83</v>
      </c>
      <c r="AL26" s="9">
        <f t="shared" si="9"/>
        <v>37</v>
      </c>
      <c r="AM26" s="9">
        <f>AJ26-$CI$6</f>
        <v>0</v>
      </c>
      <c r="AN26" s="9">
        <f>AK26-$CJ$6</f>
        <v>0.5</v>
      </c>
      <c r="AO26" s="9">
        <f>AL26-$CK$6</f>
        <v>-5</v>
      </c>
      <c r="AP26" s="8"/>
      <c r="AQ26" s="9">
        <v>541</v>
      </c>
      <c r="AR26" s="9">
        <v>83.7</v>
      </c>
      <c r="AS26" s="9">
        <v>33</v>
      </c>
      <c r="AT26" s="9">
        <f t="shared" si="10"/>
        <v>107</v>
      </c>
      <c r="AU26" s="9">
        <f t="shared" si="11"/>
        <v>83.7</v>
      </c>
      <c r="AV26" s="9">
        <f t="shared" si="12"/>
        <v>30</v>
      </c>
      <c r="AW26" s="9">
        <f>AT26-$CI$6</f>
        <v>0</v>
      </c>
      <c r="AX26" s="9">
        <f>AU26-$CJ$6</f>
        <v>1.2000000000000028</v>
      </c>
      <c r="AY26" s="9">
        <f>AV26-$CK$6</f>
        <v>-12</v>
      </c>
      <c r="AZ26" s="8"/>
      <c r="BA26" s="9">
        <v>540</v>
      </c>
      <c r="BB26" s="9">
        <v>81.3</v>
      </c>
      <c r="BC26" s="9">
        <v>33</v>
      </c>
      <c r="BD26" s="9">
        <f t="shared" si="13"/>
        <v>106</v>
      </c>
      <c r="BE26" s="9">
        <f t="shared" si="14"/>
        <v>81.3</v>
      </c>
      <c r="BF26" s="9">
        <f t="shared" si="15"/>
        <v>30</v>
      </c>
      <c r="BG26" s="9">
        <f>BD26-$CI$6</f>
        <v>-1</v>
      </c>
      <c r="BH26" s="9">
        <f>BE26-$CJ$6</f>
        <v>-1.2000000000000028</v>
      </c>
      <c r="BI26" s="9">
        <f>BF26-$CK$6</f>
        <v>-12</v>
      </c>
      <c r="BJ26" s="8"/>
      <c r="BK26" s="9">
        <v>540.5</v>
      </c>
      <c r="BL26" s="9">
        <v>83.7</v>
      </c>
      <c r="BM26" s="9">
        <v>33</v>
      </c>
      <c r="BN26" s="9">
        <f t="shared" si="20"/>
        <v>106.5</v>
      </c>
      <c r="BO26" s="9">
        <f t="shared" si="21"/>
        <v>83.7</v>
      </c>
      <c r="BP26" s="9">
        <f t="shared" si="22"/>
        <v>30</v>
      </c>
      <c r="BQ26" s="9">
        <f>BN26-$CI$6</f>
        <v>-0.5</v>
      </c>
      <c r="BR26" s="9">
        <f>BO26-$CJ$6</f>
        <v>1.2000000000000028</v>
      </c>
      <c r="BS26" s="9">
        <f>BP26-$CK$6</f>
        <v>-12</v>
      </c>
      <c r="BT26" s="8"/>
      <c r="BU26" s="9">
        <v>540.5</v>
      </c>
      <c r="BV26" s="9">
        <v>83.7</v>
      </c>
      <c r="BW26" s="9">
        <v>33</v>
      </c>
      <c r="BX26" s="9">
        <f t="shared" si="23"/>
        <v>106.5</v>
      </c>
      <c r="BY26" s="9">
        <f t="shared" si="24"/>
        <v>83.7</v>
      </c>
      <c r="BZ26" s="9">
        <f t="shared" si="25"/>
        <v>30</v>
      </c>
      <c r="CA26" s="9">
        <f>BX26-$CI$6</f>
        <v>-0.5</v>
      </c>
      <c r="CB26" s="9">
        <f>BY26-$CJ$6</f>
        <v>1.2000000000000028</v>
      </c>
      <c r="CC26" s="9">
        <f>BZ26-$CK$6</f>
        <v>-12</v>
      </c>
      <c r="CD26" s="8"/>
      <c r="CE26" s="8"/>
      <c r="CF26" s="8"/>
      <c r="CG26" s="8"/>
      <c r="CH26" s="8"/>
      <c r="CI26" s="8">
        <f t="shared" si="16"/>
        <v>-434</v>
      </c>
      <c r="CJ26" s="8">
        <f t="shared" si="17"/>
        <v>0</v>
      </c>
      <c r="CK26" s="8">
        <f t="shared" si="18"/>
        <v>-3</v>
      </c>
      <c r="CL26" s="8"/>
      <c r="CM26" s="8">
        <f>CI26-$CI$6</f>
        <v>-541</v>
      </c>
      <c r="CN26" s="8">
        <f>CJ26-$CJ$6</f>
        <v>-82.5</v>
      </c>
      <c r="CO26" s="8">
        <f>CK26-$CK$6</f>
        <v>-45</v>
      </c>
      <c r="CP26" s="8"/>
    </row>
    <row r="27" spans="1:94" s="24" customFormat="1" x14ac:dyDescent="0.25">
      <c r="A27" s="9" t="s">
        <v>50</v>
      </c>
      <c r="B27" s="9">
        <v>185.5</v>
      </c>
      <c r="C27" s="9">
        <v>188.7</v>
      </c>
      <c r="D27" s="9">
        <f t="shared" si="0"/>
        <v>187.1</v>
      </c>
      <c r="E27" s="9">
        <f t="shared" si="27"/>
        <v>5.1972222222222218E-2</v>
      </c>
      <c r="F27" s="9">
        <v>434</v>
      </c>
      <c r="G27" s="9">
        <v>0</v>
      </c>
      <c r="H27" s="9">
        <v>3</v>
      </c>
      <c r="I27" s="8"/>
      <c r="J27" s="9">
        <v>559</v>
      </c>
      <c r="K27" s="9">
        <v>100</v>
      </c>
      <c r="L27" s="9">
        <v>43</v>
      </c>
      <c r="M27" s="9">
        <f t="shared" si="1"/>
        <v>125</v>
      </c>
      <c r="N27" s="9">
        <f t="shared" si="2"/>
        <v>100</v>
      </c>
      <c r="O27" s="9">
        <f t="shared" si="3"/>
        <v>40</v>
      </c>
      <c r="P27" s="9">
        <f>M27-$CI$7</f>
        <v>3</v>
      </c>
      <c r="Q27" s="9">
        <f>N27-$CJ$7</f>
        <v>5</v>
      </c>
      <c r="R27" s="9">
        <f>O27-$CK$7</f>
        <v>-7</v>
      </c>
      <c r="S27" s="8"/>
      <c r="T27" s="9">
        <v>557</v>
      </c>
      <c r="U27" s="9">
        <v>97.3</v>
      </c>
      <c r="V27" s="9">
        <v>45</v>
      </c>
      <c r="W27" s="9">
        <f t="shared" si="4"/>
        <v>123</v>
      </c>
      <c r="X27" s="9">
        <f t="shared" si="5"/>
        <v>97.3</v>
      </c>
      <c r="Y27" s="9">
        <f t="shared" si="6"/>
        <v>42</v>
      </c>
      <c r="Z27" s="9">
        <f>W27-$CI$7</f>
        <v>1</v>
      </c>
      <c r="AA27" s="9">
        <f>X27-$CJ$7</f>
        <v>2.2999999999999972</v>
      </c>
      <c r="AB27" s="9">
        <f>Y27-$CK$7</f>
        <v>-5</v>
      </c>
      <c r="AC27" s="8"/>
      <c r="AD27" s="9"/>
      <c r="AE27" s="9"/>
      <c r="AF27" s="9"/>
      <c r="AG27" s="9">
        <v>556</v>
      </c>
      <c r="AH27" s="9">
        <v>95.2</v>
      </c>
      <c r="AI27" s="9">
        <v>45</v>
      </c>
      <c r="AJ27" s="9">
        <f t="shared" si="7"/>
        <v>122</v>
      </c>
      <c r="AK27" s="9">
        <f t="shared" si="8"/>
        <v>95.2</v>
      </c>
      <c r="AL27" s="9">
        <f t="shared" si="9"/>
        <v>42</v>
      </c>
      <c r="AM27" s="9">
        <f>AJ27-$CI$7</f>
        <v>0</v>
      </c>
      <c r="AN27" s="9">
        <f>AK27-$CJ$7</f>
        <v>0.20000000000000284</v>
      </c>
      <c r="AO27" s="9">
        <f>AL27-$CK$7</f>
        <v>-5</v>
      </c>
      <c r="AP27" s="8"/>
      <c r="AQ27" s="9">
        <v>555.5</v>
      </c>
      <c r="AR27" s="9">
        <v>96.5</v>
      </c>
      <c r="AS27" s="9">
        <v>43</v>
      </c>
      <c r="AT27" s="9">
        <f t="shared" si="10"/>
        <v>121.5</v>
      </c>
      <c r="AU27" s="9">
        <f t="shared" si="11"/>
        <v>96.5</v>
      </c>
      <c r="AV27" s="9">
        <f t="shared" si="12"/>
        <v>40</v>
      </c>
      <c r="AW27" s="9">
        <f>AT27-$CI$7</f>
        <v>-0.5</v>
      </c>
      <c r="AX27" s="9">
        <f>AU27-$CJ$7</f>
        <v>1.5</v>
      </c>
      <c r="AY27" s="9">
        <f>AV27-$CK$7</f>
        <v>-7</v>
      </c>
      <c r="AZ27" s="8"/>
      <c r="BA27" s="9">
        <v>555.5</v>
      </c>
      <c r="BB27" s="9">
        <v>96.5</v>
      </c>
      <c r="BC27" s="9">
        <v>43</v>
      </c>
      <c r="BD27" s="9">
        <f t="shared" si="13"/>
        <v>121.5</v>
      </c>
      <c r="BE27" s="9">
        <f t="shared" si="14"/>
        <v>96.5</v>
      </c>
      <c r="BF27" s="9">
        <f t="shared" si="15"/>
        <v>40</v>
      </c>
      <c r="BG27" s="9">
        <f>BD27-$CI$7</f>
        <v>-0.5</v>
      </c>
      <c r="BH27" s="9">
        <f>BE27-$CJ$7</f>
        <v>1.5</v>
      </c>
      <c r="BI27" s="9">
        <f>BF27-$CK$7</f>
        <v>-7</v>
      </c>
      <c r="BJ27" s="8"/>
      <c r="BK27" s="9">
        <v>555.5</v>
      </c>
      <c r="BL27" s="9">
        <v>96.5</v>
      </c>
      <c r="BM27" s="9">
        <v>43</v>
      </c>
      <c r="BN27" s="9">
        <f t="shared" si="20"/>
        <v>121.5</v>
      </c>
      <c r="BO27" s="9">
        <f t="shared" si="21"/>
        <v>96.5</v>
      </c>
      <c r="BP27" s="9">
        <f t="shared" si="22"/>
        <v>40</v>
      </c>
      <c r="BQ27" s="9">
        <f>BN27-$CI$7</f>
        <v>-0.5</v>
      </c>
      <c r="BR27" s="9">
        <f>BO27-$CJ$7</f>
        <v>1.5</v>
      </c>
      <c r="BS27" s="9">
        <f>BP27-$CK$7</f>
        <v>-7</v>
      </c>
      <c r="BT27" s="8"/>
      <c r="BU27" s="9">
        <v>555.5</v>
      </c>
      <c r="BV27" s="9">
        <v>96.5</v>
      </c>
      <c r="BW27" s="9">
        <v>43</v>
      </c>
      <c r="BX27" s="9">
        <f t="shared" si="23"/>
        <v>121.5</v>
      </c>
      <c r="BY27" s="9">
        <f t="shared" si="24"/>
        <v>96.5</v>
      </c>
      <c r="BZ27" s="9">
        <f t="shared" si="25"/>
        <v>40</v>
      </c>
      <c r="CA27" s="9">
        <f>BX27-$CI$7</f>
        <v>-0.5</v>
      </c>
      <c r="CB27" s="9">
        <f>BY27-$CJ$7</f>
        <v>1.5</v>
      </c>
      <c r="CC27" s="9">
        <f>BZ27-$CK$7</f>
        <v>-7</v>
      </c>
      <c r="CD27" s="8"/>
      <c r="CE27" s="8"/>
      <c r="CF27" s="8"/>
      <c r="CG27" s="8"/>
      <c r="CH27" s="8"/>
      <c r="CI27" s="8">
        <f t="shared" si="16"/>
        <v>-434</v>
      </c>
      <c r="CJ27" s="8">
        <f t="shared" si="17"/>
        <v>0</v>
      </c>
      <c r="CK27" s="8">
        <f t="shared" si="18"/>
        <v>-3</v>
      </c>
      <c r="CL27" s="8"/>
      <c r="CM27" s="8">
        <f>CI27-$CI$7</f>
        <v>-556</v>
      </c>
      <c r="CN27" s="8">
        <f>CJ27-$CJ$7</f>
        <v>-95</v>
      </c>
      <c r="CO27" s="8">
        <f>CK27-$CK$7</f>
        <v>-50</v>
      </c>
      <c r="CP27" s="8"/>
    </row>
    <row r="28" spans="1:94" s="24" customFormat="1" x14ac:dyDescent="0.25">
      <c r="A28" s="9" t="s">
        <v>50</v>
      </c>
      <c r="B28" s="9">
        <v>221.4</v>
      </c>
      <c r="C28" s="9">
        <v>225.3</v>
      </c>
      <c r="D28" s="9">
        <f t="shared" si="0"/>
        <v>223.35000000000002</v>
      </c>
      <c r="E28" s="9">
        <f t="shared" si="27"/>
        <v>6.2041666666666676E-2</v>
      </c>
      <c r="F28" s="9">
        <v>434</v>
      </c>
      <c r="G28" s="9">
        <v>0</v>
      </c>
      <c r="H28" s="9">
        <v>3</v>
      </c>
      <c r="I28" s="8"/>
      <c r="J28" s="9">
        <v>574</v>
      </c>
      <c r="K28" s="9">
        <v>113.5</v>
      </c>
      <c r="L28" s="9">
        <v>50</v>
      </c>
      <c r="M28" s="9">
        <f t="shared" si="1"/>
        <v>140</v>
      </c>
      <c r="N28" s="9">
        <f t="shared" si="2"/>
        <v>113.5</v>
      </c>
      <c r="O28" s="9">
        <f t="shared" si="3"/>
        <v>47</v>
      </c>
      <c r="P28" s="9">
        <f>M28-$CI$8</f>
        <v>4.5</v>
      </c>
      <c r="Q28" s="9">
        <f>N28-$CJ$8</f>
        <v>7.0999999999999943</v>
      </c>
      <c r="R28" s="9">
        <f>O28-$CK$8</f>
        <v>-5</v>
      </c>
      <c r="S28" s="8"/>
      <c r="T28" s="9">
        <v>572</v>
      </c>
      <c r="U28" s="9">
        <v>109.7</v>
      </c>
      <c r="V28" s="9">
        <v>53</v>
      </c>
      <c r="W28" s="9">
        <f t="shared" si="4"/>
        <v>138</v>
      </c>
      <c r="X28" s="9">
        <f t="shared" si="5"/>
        <v>109.7</v>
      </c>
      <c r="Y28" s="9">
        <f t="shared" si="6"/>
        <v>50</v>
      </c>
      <c r="Z28" s="9">
        <f>W28-$CI$8</f>
        <v>2.5</v>
      </c>
      <c r="AA28" s="9">
        <f>X28-$CJ$8</f>
        <v>3.2999999999999972</v>
      </c>
      <c r="AB28" s="9">
        <f>Y28-$CK$8</f>
        <v>-2</v>
      </c>
      <c r="AC28" s="8"/>
      <c r="AD28" s="9"/>
      <c r="AE28" s="9"/>
      <c r="AF28" s="9"/>
      <c r="AG28" s="9">
        <v>570.5</v>
      </c>
      <c r="AH28" s="9">
        <v>108.6</v>
      </c>
      <c r="AI28" s="9">
        <v>50</v>
      </c>
      <c r="AJ28" s="9">
        <f t="shared" si="7"/>
        <v>136.5</v>
      </c>
      <c r="AK28" s="9">
        <f t="shared" si="8"/>
        <v>108.6</v>
      </c>
      <c r="AL28" s="9">
        <f t="shared" si="9"/>
        <v>47</v>
      </c>
      <c r="AM28" s="9">
        <f>AJ28-$CI$8</f>
        <v>1</v>
      </c>
      <c r="AN28" s="9">
        <f>AK28-$CJ$8</f>
        <v>2.1999999999999886</v>
      </c>
      <c r="AO28" s="9">
        <f>AL28-$CK$8</f>
        <v>-5</v>
      </c>
      <c r="AP28" s="8"/>
      <c r="AQ28" s="9">
        <v>569.5</v>
      </c>
      <c r="AR28" s="9">
        <v>108</v>
      </c>
      <c r="AS28" s="9">
        <v>47</v>
      </c>
      <c r="AT28" s="9">
        <f t="shared" si="10"/>
        <v>135.5</v>
      </c>
      <c r="AU28" s="9">
        <f t="shared" si="11"/>
        <v>108</v>
      </c>
      <c r="AV28" s="9">
        <f t="shared" si="12"/>
        <v>44</v>
      </c>
      <c r="AW28" s="9">
        <f>AT28-$CI$8</f>
        <v>0</v>
      </c>
      <c r="AX28" s="9">
        <f>AU28-$CJ$8</f>
        <v>1.5999999999999943</v>
      </c>
      <c r="AY28" s="9">
        <f>AV28-$CK$8</f>
        <v>-8</v>
      </c>
      <c r="AZ28" s="8"/>
      <c r="BA28" s="9">
        <v>569.5</v>
      </c>
      <c r="BB28" s="9">
        <v>108</v>
      </c>
      <c r="BC28" s="9">
        <v>47</v>
      </c>
      <c r="BD28" s="9">
        <f t="shared" si="13"/>
        <v>135.5</v>
      </c>
      <c r="BE28" s="9">
        <f t="shared" si="14"/>
        <v>108</v>
      </c>
      <c r="BF28" s="9">
        <f t="shared" si="15"/>
        <v>44</v>
      </c>
      <c r="BG28" s="9">
        <f>BD28-$CI$8</f>
        <v>0</v>
      </c>
      <c r="BH28" s="9">
        <f>BE28-$CJ$8</f>
        <v>1.5999999999999943</v>
      </c>
      <c r="BI28" s="9">
        <f>BF28-$CK$8</f>
        <v>-8</v>
      </c>
      <c r="BJ28" s="8"/>
      <c r="BK28" s="9">
        <v>569.5</v>
      </c>
      <c r="BL28" s="9">
        <v>108</v>
      </c>
      <c r="BM28" s="9">
        <v>47</v>
      </c>
      <c r="BN28" s="9">
        <f t="shared" si="20"/>
        <v>135.5</v>
      </c>
      <c r="BO28" s="9">
        <f t="shared" si="21"/>
        <v>108</v>
      </c>
      <c r="BP28" s="9">
        <f t="shared" si="22"/>
        <v>44</v>
      </c>
      <c r="BQ28" s="9">
        <f>BN28-$CI$8</f>
        <v>0</v>
      </c>
      <c r="BR28" s="9">
        <f>BO28-$CJ$8</f>
        <v>1.5999999999999943</v>
      </c>
      <c r="BS28" s="9">
        <f>BP28-$CK$8</f>
        <v>-8</v>
      </c>
      <c r="BT28" s="8"/>
      <c r="BU28" s="9">
        <v>569.5</v>
      </c>
      <c r="BV28" s="9">
        <v>108</v>
      </c>
      <c r="BW28" s="9">
        <v>47</v>
      </c>
      <c r="BX28" s="9">
        <f t="shared" si="23"/>
        <v>135.5</v>
      </c>
      <c r="BY28" s="9">
        <f t="shared" si="24"/>
        <v>108</v>
      </c>
      <c r="BZ28" s="9">
        <f t="shared" si="25"/>
        <v>44</v>
      </c>
      <c r="CA28" s="9">
        <f>BX28-$CI$8</f>
        <v>0</v>
      </c>
      <c r="CB28" s="9">
        <f>BY28-$CJ$8</f>
        <v>1.5999999999999943</v>
      </c>
      <c r="CC28" s="9">
        <f>BZ28-$CK$8</f>
        <v>-8</v>
      </c>
      <c r="CD28" s="8"/>
      <c r="CE28" s="8"/>
      <c r="CF28" s="8"/>
      <c r="CG28" s="8"/>
      <c r="CH28" s="8"/>
      <c r="CI28" s="8">
        <f t="shared" si="16"/>
        <v>-434</v>
      </c>
      <c r="CJ28" s="8">
        <f t="shared" si="17"/>
        <v>0</v>
      </c>
      <c r="CK28" s="8">
        <f t="shared" si="18"/>
        <v>-3</v>
      </c>
      <c r="CL28" s="8"/>
      <c r="CM28" s="8">
        <f>CI28-$CI$8</f>
        <v>-569.5</v>
      </c>
      <c r="CN28" s="8">
        <f>CJ28-$CJ$8</f>
        <v>-106.4</v>
      </c>
      <c r="CO28" s="8">
        <f>CK28-$CK$8</f>
        <v>-55</v>
      </c>
      <c r="CP28" s="8"/>
    </row>
    <row r="29" spans="1:94" s="24" customFormat="1" x14ac:dyDescent="0.25">
      <c r="A29" s="9" t="s">
        <v>50</v>
      </c>
      <c r="B29" s="9">
        <v>257.89999999999998</v>
      </c>
      <c r="C29" s="9">
        <v>260.60000000000002</v>
      </c>
      <c r="D29" s="9">
        <f t="shared" si="0"/>
        <v>259.25</v>
      </c>
      <c r="E29" s="9">
        <f t="shared" si="27"/>
        <v>7.2013888888888891E-2</v>
      </c>
      <c r="F29" s="9">
        <v>434</v>
      </c>
      <c r="G29" s="9">
        <v>0</v>
      </c>
      <c r="H29" s="9">
        <v>3</v>
      </c>
      <c r="I29" s="8"/>
      <c r="J29" s="9">
        <v>589</v>
      </c>
      <c r="K29" s="9">
        <v>126.8</v>
      </c>
      <c r="L29" s="9">
        <v>60</v>
      </c>
      <c r="M29" s="9">
        <f t="shared" si="1"/>
        <v>155</v>
      </c>
      <c r="N29" s="9">
        <f t="shared" si="2"/>
        <v>126.8</v>
      </c>
      <c r="O29" s="9">
        <f t="shared" si="3"/>
        <v>57</v>
      </c>
      <c r="P29" s="9">
        <f>M29-$CI$9</f>
        <v>6</v>
      </c>
      <c r="Q29" s="9">
        <f>N29-$CJ$9</f>
        <v>9.2000000000000028</v>
      </c>
      <c r="R29" s="9">
        <f>O29-$CK$9</f>
        <v>0</v>
      </c>
      <c r="S29" s="8"/>
      <c r="T29" s="9">
        <v>586</v>
      </c>
      <c r="U29" s="9">
        <v>123</v>
      </c>
      <c r="V29" s="9">
        <v>60</v>
      </c>
      <c r="W29" s="9">
        <f t="shared" si="4"/>
        <v>152</v>
      </c>
      <c r="X29" s="9">
        <f t="shared" si="5"/>
        <v>123</v>
      </c>
      <c r="Y29" s="9">
        <f t="shared" si="6"/>
        <v>57</v>
      </c>
      <c r="Z29" s="9">
        <f>W29-$CI$9</f>
        <v>3</v>
      </c>
      <c r="AA29" s="9">
        <f>X29-$CJ$9</f>
        <v>5.4000000000000057</v>
      </c>
      <c r="AB29" s="9">
        <f>Y29-$CK$9</f>
        <v>0</v>
      </c>
      <c r="AC29" s="8"/>
      <c r="AD29" s="9"/>
      <c r="AE29" s="9"/>
      <c r="AF29" s="9"/>
      <c r="AG29" s="9">
        <v>584</v>
      </c>
      <c r="AH29" s="9">
        <v>120.7</v>
      </c>
      <c r="AI29" s="9">
        <v>55</v>
      </c>
      <c r="AJ29" s="9">
        <f t="shared" si="7"/>
        <v>150</v>
      </c>
      <c r="AK29" s="9">
        <f t="shared" si="8"/>
        <v>120.7</v>
      </c>
      <c r="AL29" s="9">
        <f t="shared" si="9"/>
        <v>52</v>
      </c>
      <c r="AM29" s="9">
        <f>AJ29-$CI$9</f>
        <v>1</v>
      </c>
      <c r="AN29" s="9">
        <f>AK29-$CJ$9</f>
        <v>3.1000000000000085</v>
      </c>
      <c r="AO29" s="9">
        <f>AL29-$CK$9</f>
        <v>-5</v>
      </c>
      <c r="AP29" s="8"/>
      <c r="AQ29" s="9">
        <v>582</v>
      </c>
      <c r="AR29" s="9">
        <v>119.3</v>
      </c>
      <c r="AS29" s="9">
        <v>52</v>
      </c>
      <c r="AT29" s="9">
        <f t="shared" si="10"/>
        <v>148</v>
      </c>
      <c r="AU29" s="9">
        <f t="shared" si="11"/>
        <v>119.3</v>
      </c>
      <c r="AV29" s="9">
        <f t="shared" si="12"/>
        <v>49</v>
      </c>
      <c r="AW29" s="9">
        <f>AT29-$CI$9</f>
        <v>-1</v>
      </c>
      <c r="AX29" s="9">
        <f>AU29-$CJ$9</f>
        <v>1.7000000000000028</v>
      </c>
      <c r="AY29" s="9">
        <f>AV29-$CK$9</f>
        <v>-8</v>
      </c>
      <c r="AZ29" s="8"/>
      <c r="BA29" s="9">
        <v>582</v>
      </c>
      <c r="BB29" s="9">
        <v>119.3</v>
      </c>
      <c r="BC29" s="9">
        <v>52</v>
      </c>
      <c r="BD29" s="9">
        <f t="shared" si="13"/>
        <v>148</v>
      </c>
      <c r="BE29" s="9">
        <f t="shared" si="14"/>
        <v>119.3</v>
      </c>
      <c r="BF29" s="9">
        <f t="shared" si="15"/>
        <v>49</v>
      </c>
      <c r="BG29" s="9">
        <f>BD29-$CI$9</f>
        <v>-1</v>
      </c>
      <c r="BH29" s="9">
        <f>BE29-$CJ$9</f>
        <v>1.7000000000000028</v>
      </c>
      <c r="BI29" s="9">
        <f>BF29-$CK$9</f>
        <v>-8</v>
      </c>
      <c r="BJ29" s="8"/>
      <c r="BK29" s="9">
        <v>582</v>
      </c>
      <c r="BL29" s="9">
        <v>119.3</v>
      </c>
      <c r="BM29" s="9">
        <v>52</v>
      </c>
      <c r="BN29" s="9">
        <f t="shared" si="20"/>
        <v>148</v>
      </c>
      <c r="BO29" s="9">
        <f t="shared" si="21"/>
        <v>119.3</v>
      </c>
      <c r="BP29" s="9">
        <f t="shared" si="22"/>
        <v>49</v>
      </c>
      <c r="BQ29" s="9">
        <f>BN29-$CI$9</f>
        <v>-1</v>
      </c>
      <c r="BR29" s="9">
        <f>BO29-$CJ$9</f>
        <v>1.7000000000000028</v>
      </c>
      <c r="BS29" s="9">
        <f>BP29-$CK$9</f>
        <v>-8</v>
      </c>
      <c r="BT29" s="8"/>
      <c r="BU29" s="9">
        <v>582</v>
      </c>
      <c r="BV29" s="9">
        <v>119.3</v>
      </c>
      <c r="BW29" s="9">
        <v>52</v>
      </c>
      <c r="BX29" s="9">
        <f t="shared" si="23"/>
        <v>148</v>
      </c>
      <c r="BY29" s="9">
        <f t="shared" si="24"/>
        <v>119.3</v>
      </c>
      <c r="BZ29" s="9">
        <f t="shared" si="25"/>
        <v>49</v>
      </c>
      <c r="CA29" s="9">
        <f>BX29-$CI$9</f>
        <v>-1</v>
      </c>
      <c r="CB29" s="9">
        <f>BY29-$CJ$9</f>
        <v>1.7000000000000028</v>
      </c>
      <c r="CC29" s="9">
        <f>BZ29-$CK$9</f>
        <v>-8</v>
      </c>
      <c r="CD29" s="8"/>
      <c r="CE29" s="8"/>
      <c r="CF29" s="8"/>
      <c r="CG29" s="8"/>
      <c r="CH29" s="8"/>
      <c r="CI29" s="8">
        <f t="shared" si="16"/>
        <v>-434</v>
      </c>
      <c r="CJ29" s="8">
        <f t="shared" si="17"/>
        <v>0</v>
      </c>
      <c r="CK29" s="8">
        <f t="shared" si="18"/>
        <v>-3</v>
      </c>
      <c r="CL29" s="8"/>
      <c r="CM29" s="8">
        <f>CI29-$CI$9</f>
        <v>-583</v>
      </c>
      <c r="CN29" s="8">
        <f>CJ29-$CJ$9</f>
        <v>-117.6</v>
      </c>
      <c r="CO29" s="8">
        <f>CK29-$CK$9</f>
        <v>-60</v>
      </c>
      <c r="CP29" s="8"/>
    </row>
    <row r="30" spans="1:94" s="24" customFormat="1" x14ac:dyDescent="0.25">
      <c r="A30" s="9" t="s">
        <v>50</v>
      </c>
      <c r="B30" s="9">
        <v>293.10000000000002</v>
      </c>
      <c r="C30" s="9">
        <v>297.89999999999998</v>
      </c>
      <c r="D30" s="9">
        <f t="shared" si="0"/>
        <v>295.5</v>
      </c>
      <c r="E30" s="9">
        <f t="shared" si="27"/>
        <v>8.2083333333333328E-2</v>
      </c>
      <c r="F30" s="9">
        <v>434</v>
      </c>
      <c r="G30" s="9">
        <v>0</v>
      </c>
      <c r="H30" s="9">
        <v>3</v>
      </c>
      <c r="I30" s="8"/>
      <c r="J30" s="9">
        <v>603</v>
      </c>
      <c r="K30" s="9">
        <v>139</v>
      </c>
      <c r="L30" s="9">
        <v>65</v>
      </c>
      <c r="M30" s="9">
        <f t="shared" si="1"/>
        <v>169</v>
      </c>
      <c r="N30" s="9">
        <f t="shared" si="2"/>
        <v>139</v>
      </c>
      <c r="O30" s="9">
        <f t="shared" si="3"/>
        <v>62</v>
      </c>
      <c r="P30" s="9">
        <f>M30-$CI$10</f>
        <v>8</v>
      </c>
      <c r="Q30" s="9">
        <f>N30-$CJ$10</f>
        <v>10.800000000000011</v>
      </c>
      <c r="R30" s="9">
        <f>O30-$CK$10</f>
        <v>0</v>
      </c>
      <c r="S30" s="8"/>
      <c r="T30" s="9">
        <v>599</v>
      </c>
      <c r="U30" s="9">
        <v>135</v>
      </c>
      <c r="V30" s="9">
        <v>70</v>
      </c>
      <c r="W30" s="9">
        <f t="shared" si="4"/>
        <v>165</v>
      </c>
      <c r="X30" s="9">
        <f t="shared" si="5"/>
        <v>135</v>
      </c>
      <c r="Y30" s="9">
        <f t="shared" si="6"/>
        <v>67</v>
      </c>
      <c r="Z30" s="9">
        <f>W30-$CI$10</f>
        <v>4</v>
      </c>
      <c r="AA30" s="9">
        <f>X30-$CJ$10</f>
        <v>6.8000000000000114</v>
      </c>
      <c r="AB30" s="9">
        <f>Y30-$CK$10</f>
        <v>5</v>
      </c>
      <c r="AC30" s="8"/>
      <c r="AD30" s="9"/>
      <c r="AE30" s="9"/>
      <c r="AF30" s="9"/>
      <c r="AG30" s="9">
        <v>597.5</v>
      </c>
      <c r="AH30" s="9">
        <v>133.1</v>
      </c>
      <c r="AI30" s="9">
        <v>60</v>
      </c>
      <c r="AJ30" s="9">
        <f t="shared" si="7"/>
        <v>163.5</v>
      </c>
      <c r="AK30" s="9">
        <f t="shared" si="8"/>
        <v>133.1</v>
      </c>
      <c r="AL30" s="9">
        <f t="shared" si="9"/>
        <v>57</v>
      </c>
      <c r="AM30" s="9">
        <f>AJ30-$CI$10</f>
        <v>2.5</v>
      </c>
      <c r="AN30" s="9">
        <f>AK30-$CJ$10</f>
        <v>4.9000000000000057</v>
      </c>
      <c r="AO30" s="9">
        <f>AL30-$CK$10</f>
        <v>-5</v>
      </c>
      <c r="AP30" s="8"/>
      <c r="AQ30" s="9">
        <v>596</v>
      </c>
      <c r="AR30" s="9">
        <v>130</v>
      </c>
      <c r="AS30" s="9">
        <v>57</v>
      </c>
      <c r="AT30" s="9">
        <f t="shared" si="10"/>
        <v>162</v>
      </c>
      <c r="AU30" s="9">
        <f t="shared" si="11"/>
        <v>130</v>
      </c>
      <c r="AV30" s="9">
        <f t="shared" si="12"/>
        <v>54</v>
      </c>
      <c r="AW30" s="9">
        <f>AT30-$CI$10</f>
        <v>1</v>
      </c>
      <c r="AX30" s="9">
        <f>AU30-$CJ$10</f>
        <v>1.8000000000000114</v>
      </c>
      <c r="AY30" s="9">
        <f>AV30-$CK$10</f>
        <v>-8</v>
      </c>
      <c r="AZ30" s="8"/>
      <c r="BA30" s="9">
        <v>596</v>
      </c>
      <c r="BB30" s="9">
        <v>130</v>
      </c>
      <c r="BC30" s="9">
        <v>57</v>
      </c>
      <c r="BD30" s="9">
        <f t="shared" si="13"/>
        <v>162</v>
      </c>
      <c r="BE30" s="9">
        <f t="shared" si="14"/>
        <v>130</v>
      </c>
      <c r="BF30" s="9">
        <f t="shared" si="15"/>
        <v>54</v>
      </c>
      <c r="BG30" s="9">
        <f>BD30-$CI$10</f>
        <v>1</v>
      </c>
      <c r="BH30" s="9">
        <f>BE30-$CJ$10</f>
        <v>1.8000000000000114</v>
      </c>
      <c r="BI30" s="9">
        <f>BF30-$CK$10</f>
        <v>-8</v>
      </c>
      <c r="BJ30" s="8"/>
      <c r="BK30" s="9">
        <v>596</v>
      </c>
      <c r="BL30" s="9">
        <v>130</v>
      </c>
      <c r="BM30" s="9">
        <v>57</v>
      </c>
      <c r="BN30" s="9">
        <f t="shared" si="20"/>
        <v>162</v>
      </c>
      <c r="BO30" s="9">
        <f t="shared" si="21"/>
        <v>130</v>
      </c>
      <c r="BP30" s="9">
        <f t="shared" si="22"/>
        <v>54</v>
      </c>
      <c r="BQ30" s="9">
        <f>BN30-$CI$10</f>
        <v>1</v>
      </c>
      <c r="BR30" s="9">
        <f>BO30-$CJ$10</f>
        <v>1.8000000000000114</v>
      </c>
      <c r="BS30" s="9">
        <f>BP30-$CK$10</f>
        <v>-8</v>
      </c>
      <c r="BT30" s="8"/>
      <c r="BU30" s="9">
        <v>596</v>
      </c>
      <c r="BV30" s="9">
        <v>130</v>
      </c>
      <c r="BW30" s="9">
        <v>57</v>
      </c>
      <c r="BX30" s="9">
        <f t="shared" si="23"/>
        <v>162</v>
      </c>
      <c r="BY30" s="9">
        <f t="shared" si="24"/>
        <v>130</v>
      </c>
      <c r="BZ30" s="9">
        <f t="shared" si="25"/>
        <v>54</v>
      </c>
      <c r="CA30" s="9">
        <f>BX30-$CI$10</f>
        <v>1</v>
      </c>
      <c r="CB30" s="9">
        <f>BY30-$CJ$10</f>
        <v>1.8000000000000114</v>
      </c>
      <c r="CC30" s="9">
        <f>BZ30-$CK$10</f>
        <v>-8</v>
      </c>
      <c r="CD30" s="8"/>
      <c r="CE30" s="8"/>
      <c r="CF30" s="8"/>
      <c r="CG30" s="8"/>
      <c r="CH30" s="8"/>
      <c r="CI30" s="8">
        <f t="shared" si="16"/>
        <v>-434</v>
      </c>
      <c r="CJ30" s="8">
        <f t="shared" si="17"/>
        <v>0</v>
      </c>
      <c r="CK30" s="8">
        <f t="shared" si="18"/>
        <v>-3</v>
      </c>
      <c r="CL30" s="8"/>
      <c r="CM30" s="8">
        <f>CI30-$CI$10</f>
        <v>-595</v>
      </c>
      <c r="CN30" s="8">
        <f>CJ30-$CJ$10</f>
        <v>-128.19999999999999</v>
      </c>
      <c r="CO30" s="8">
        <f>CK30-$CK$10</f>
        <v>-65</v>
      </c>
      <c r="CP30" s="8"/>
    </row>
    <row r="31" spans="1:94" s="24" customFormat="1" x14ac:dyDescent="0.25">
      <c r="A31" s="9" t="s">
        <v>50</v>
      </c>
      <c r="B31" s="9">
        <v>330</v>
      </c>
      <c r="C31" s="9">
        <v>332.7</v>
      </c>
      <c r="D31" s="9">
        <f t="shared" si="0"/>
        <v>331.35</v>
      </c>
      <c r="E31" s="9">
        <f t="shared" si="27"/>
        <v>9.2041666666666674E-2</v>
      </c>
      <c r="F31" s="9">
        <v>434</v>
      </c>
      <c r="G31" s="9">
        <v>0</v>
      </c>
      <c r="H31" s="9">
        <v>3</v>
      </c>
      <c r="I31" s="8"/>
      <c r="J31" s="9">
        <v>616</v>
      </c>
      <c r="K31" s="9">
        <v>150.6</v>
      </c>
      <c r="L31" s="9">
        <v>70</v>
      </c>
      <c r="M31" s="9">
        <f t="shared" si="1"/>
        <v>182</v>
      </c>
      <c r="N31" s="9">
        <f t="shared" si="2"/>
        <v>150.6</v>
      </c>
      <c r="O31" s="9">
        <f t="shared" si="3"/>
        <v>67</v>
      </c>
      <c r="P31" s="9">
        <f>M31-$CI$11</f>
        <v>8</v>
      </c>
      <c r="Q31" s="9">
        <f>N31-$CJ$11</f>
        <v>10.599999999999994</v>
      </c>
      <c r="R31" s="9">
        <f>O31-$CK$11</f>
        <v>0</v>
      </c>
      <c r="S31" s="8"/>
      <c r="T31" s="9">
        <v>613</v>
      </c>
      <c r="U31" s="9">
        <v>146.80000000000001</v>
      </c>
      <c r="V31" s="9">
        <v>75</v>
      </c>
      <c r="W31" s="9">
        <f t="shared" si="4"/>
        <v>179</v>
      </c>
      <c r="X31" s="9">
        <f t="shared" si="5"/>
        <v>146.80000000000001</v>
      </c>
      <c r="Y31" s="9">
        <f t="shared" si="6"/>
        <v>72</v>
      </c>
      <c r="Z31" s="9">
        <f>W31-$CI$11</f>
        <v>5</v>
      </c>
      <c r="AA31" s="9">
        <f>X31-$CJ$11</f>
        <v>6.8000000000000114</v>
      </c>
      <c r="AB31" s="9">
        <f>Y31-$CK$11</f>
        <v>5</v>
      </c>
      <c r="AC31" s="8"/>
      <c r="AD31" s="9"/>
      <c r="AE31" s="9"/>
      <c r="AF31" s="9"/>
      <c r="AG31" s="9">
        <v>611.5</v>
      </c>
      <c r="AH31" s="9">
        <v>144.4</v>
      </c>
      <c r="AI31" s="9">
        <v>65</v>
      </c>
      <c r="AJ31" s="9">
        <f t="shared" si="7"/>
        <v>177.5</v>
      </c>
      <c r="AK31" s="9">
        <f t="shared" si="8"/>
        <v>144.4</v>
      </c>
      <c r="AL31" s="9">
        <f t="shared" si="9"/>
        <v>62</v>
      </c>
      <c r="AM31" s="9">
        <f>AJ31-$CI$11</f>
        <v>3.5</v>
      </c>
      <c r="AN31" s="9">
        <f>AK31-$CJ$11</f>
        <v>4.4000000000000057</v>
      </c>
      <c r="AO31" s="9">
        <f>AL31-$CK$11</f>
        <v>-5</v>
      </c>
      <c r="AP31" s="8"/>
      <c r="AQ31" s="9">
        <v>608</v>
      </c>
      <c r="AR31" s="9">
        <v>141.1</v>
      </c>
      <c r="AS31" s="9">
        <v>63</v>
      </c>
      <c r="AT31" s="9">
        <f t="shared" si="10"/>
        <v>174</v>
      </c>
      <c r="AU31" s="9">
        <f t="shared" si="11"/>
        <v>141.1</v>
      </c>
      <c r="AV31" s="9">
        <f t="shared" si="12"/>
        <v>60</v>
      </c>
      <c r="AW31" s="9">
        <f>AT31-$CI$11</f>
        <v>0</v>
      </c>
      <c r="AX31" s="9">
        <f>AU31-$CJ$11</f>
        <v>1.0999999999999943</v>
      </c>
      <c r="AY31" s="9">
        <f>AV31-$CK$11</f>
        <v>-7</v>
      </c>
      <c r="AZ31" s="8"/>
      <c r="BA31" s="9">
        <v>608</v>
      </c>
      <c r="BB31" s="9">
        <v>141.1</v>
      </c>
      <c r="BC31" s="9">
        <v>63</v>
      </c>
      <c r="BD31" s="9">
        <f t="shared" si="13"/>
        <v>174</v>
      </c>
      <c r="BE31" s="9">
        <f t="shared" si="14"/>
        <v>141.1</v>
      </c>
      <c r="BF31" s="9">
        <f t="shared" si="15"/>
        <v>60</v>
      </c>
      <c r="BG31" s="9">
        <f>BD31-$CI$11</f>
        <v>0</v>
      </c>
      <c r="BH31" s="9">
        <f>BE31-$CJ$11</f>
        <v>1.0999999999999943</v>
      </c>
      <c r="BI31" s="9">
        <f>BF31-$CK$11</f>
        <v>-7</v>
      </c>
      <c r="BJ31" s="8"/>
      <c r="BK31" s="9">
        <v>608</v>
      </c>
      <c r="BL31" s="9">
        <v>141.1</v>
      </c>
      <c r="BM31" s="9">
        <v>63</v>
      </c>
      <c r="BN31" s="9">
        <f t="shared" si="20"/>
        <v>174</v>
      </c>
      <c r="BO31" s="9">
        <f t="shared" si="21"/>
        <v>141.1</v>
      </c>
      <c r="BP31" s="9">
        <f t="shared" si="22"/>
        <v>60</v>
      </c>
      <c r="BQ31" s="9">
        <f>BN31-$CI$11</f>
        <v>0</v>
      </c>
      <c r="BR31" s="9">
        <f>BO31-$CJ$11</f>
        <v>1.0999999999999943</v>
      </c>
      <c r="BS31" s="9">
        <f>BP31-$CK$11</f>
        <v>-7</v>
      </c>
      <c r="BT31" s="8"/>
      <c r="BU31" s="9">
        <v>608</v>
      </c>
      <c r="BV31" s="9">
        <v>141.1</v>
      </c>
      <c r="BW31" s="9">
        <v>63</v>
      </c>
      <c r="BX31" s="9">
        <f t="shared" si="23"/>
        <v>174</v>
      </c>
      <c r="BY31" s="9">
        <f t="shared" si="24"/>
        <v>141.1</v>
      </c>
      <c r="BZ31" s="9">
        <f t="shared" si="25"/>
        <v>60</v>
      </c>
      <c r="CA31" s="9">
        <f>BX31-$CI$11</f>
        <v>0</v>
      </c>
      <c r="CB31" s="9">
        <f>BY31-$CJ$11</f>
        <v>1.0999999999999943</v>
      </c>
      <c r="CC31" s="9">
        <f>BZ31-$CK$11</f>
        <v>-7</v>
      </c>
      <c r="CD31" s="8"/>
      <c r="CE31" s="8"/>
      <c r="CF31" s="8"/>
      <c r="CG31" s="8"/>
      <c r="CH31" s="8"/>
      <c r="CI31" s="8">
        <f t="shared" si="16"/>
        <v>-434</v>
      </c>
      <c r="CJ31" s="8">
        <f t="shared" si="17"/>
        <v>0</v>
      </c>
      <c r="CK31" s="8">
        <f t="shared" si="18"/>
        <v>-3</v>
      </c>
      <c r="CL31" s="8"/>
      <c r="CM31" s="8">
        <f>CI31-$CI$11</f>
        <v>-608</v>
      </c>
      <c r="CN31" s="8">
        <f>CJ31-$CJ$11</f>
        <v>-140</v>
      </c>
      <c r="CO31" s="8">
        <f>CK31-$CK$11</f>
        <v>-70</v>
      </c>
      <c r="CP31" s="8"/>
    </row>
    <row r="32" spans="1:94" s="24" customFormat="1" x14ac:dyDescent="0.25">
      <c r="A32" s="9" t="s">
        <v>50</v>
      </c>
      <c r="B32" s="9">
        <v>365.1</v>
      </c>
      <c r="C32" s="9">
        <v>369.1</v>
      </c>
      <c r="D32" s="9">
        <f t="shared" si="0"/>
        <v>367.1</v>
      </c>
      <c r="E32" s="9">
        <f t="shared" si="27"/>
        <v>0.10197222222222223</v>
      </c>
      <c r="F32" s="9">
        <v>434</v>
      </c>
      <c r="G32" s="9">
        <v>0</v>
      </c>
      <c r="H32" s="9">
        <v>3</v>
      </c>
      <c r="I32" s="8"/>
      <c r="J32" s="9">
        <v>628.5</v>
      </c>
      <c r="K32" s="9">
        <v>161.69999999999999</v>
      </c>
      <c r="L32" s="9">
        <v>78</v>
      </c>
      <c r="M32" s="9">
        <f t="shared" si="1"/>
        <v>194.5</v>
      </c>
      <c r="N32" s="9">
        <f t="shared" si="2"/>
        <v>161.69999999999999</v>
      </c>
      <c r="O32" s="9">
        <f t="shared" si="3"/>
        <v>75</v>
      </c>
      <c r="P32" s="9">
        <f>M32-$CI$12</f>
        <v>8.5</v>
      </c>
      <c r="Q32" s="9">
        <f>N32-$CJ$12</f>
        <v>13.899999999999977</v>
      </c>
      <c r="R32" s="9">
        <f>O32-$CK$12</f>
        <v>5</v>
      </c>
      <c r="S32" s="8"/>
      <c r="T32" s="9">
        <v>625</v>
      </c>
      <c r="U32" s="9">
        <v>158</v>
      </c>
      <c r="V32" s="9">
        <v>78</v>
      </c>
      <c r="W32" s="9">
        <f t="shared" si="4"/>
        <v>191</v>
      </c>
      <c r="X32" s="9">
        <f t="shared" si="5"/>
        <v>158</v>
      </c>
      <c r="Y32" s="9">
        <f t="shared" si="6"/>
        <v>75</v>
      </c>
      <c r="Z32" s="9">
        <f>W32-$CI$12</f>
        <v>5</v>
      </c>
      <c r="AA32" s="9">
        <f>X32-$CJ$12</f>
        <v>10.199999999999989</v>
      </c>
      <c r="AB32" s="9">
        <f>Y32-$CK$12</f>
        <v>5</v>
      </c>
      <c r="AC32" s="8"/>
      <c r="AD32" s="9"/>
      <c r="AE32" s="9"/>
      <c r="AF32" s="9"/>
      <c r="AG32" s="9">
        <v>623.5</v>
      </c>
      <c r="AH32" s="9">
        <v>155.5</v>
      </c>
      <c r="AI32" s="9">
        <v>70</v>
      </c>
      <c r="AJ32" s="9">
        <f t="shared" si="7"/>
        <v>189.5</v>
      </c>
      <c r="AK32" s="9">
        <f t="shared" si="8"/>
        <v>155.5</v>
      </c>
      <c r="AL32" s="9">
        <f t="shared" si="9"/>
        <v>67</v>
      </c>
      <c r="AM32" s="9">
        <f>AJ32-$CI$12</f>
        <v>3.5</v>
      </c>
      <c r="AN32" s="9">
        <f>AK32-$CJ$12</f>
        <v>7.6999999999999886</v>
      </c>
      <c r="AO32" s="9">
        <f>AL32-$CK$12</f>
        <v>-3</v>
      </c>
      <c r="AP32" s="8"/>
      <c r="AQ32" s="9">
        <v>619</v>
      </c>
      <c r="AR32" s="9">
        <v>150</v>
      </c>
      <c r="AS32" s="9">
        <v>69</v>
      </c>
      <c r="AT32" s="9">
        <f t="shared" si="10"/>
        <v>185</v>
      </c>
      <c r="AU32" s="9">
        <f t="shared" si="11"/>
        <v>150</v>
      </c>
      <c r="AV32" s="9">
        <f t="shared" si="12"/>
        <v>66</v>
      </c>
      <c r="AW32" s="9">
        <f>AT32-$CI$12</f>
        <v>-1</v>
      </c>
      <c r="AX32" s="9">
        <f>AU32-$CJ$12</f>
        <v>2.1999999999999886</v>
      </c>
      <c r="AY32" s="9">
        <f>AV32-$CK$12</f>
        <v>-4</v>
      </c>
      <c r="AZ32" s="8"/>
      <c r="BA32" s="9">
        <v>619</v>
      </c>
      <c r="BB32" s="9">
        <v>150</v>
      </c>
      <c r="BC32" s="9">
        <v>69</v>
      </c>
      <c r="BD32" s="9">
        <f t="shared" si="13"/>
        <v>185</v>
      </c>
      <c r="BE32" s="9">
        <f t="shared" si="14"/>
        <v>150</v>
      </c>
      <c r="BF32" s="9">
        <f t="shared" si="15"/>
        <v>66</v>
      </c>
      <c r="BG32" s="9">
        <f>BD32-$CI$12</f>
        <v>-1</v>
      </c>
      <c r="BH32" s="9">
        <f>BE32-$CJ$12</f>
        <v>2.1999999999999886</v>
      </c>
      <c r="BI32" s="9">
        <f>BF32-$CK$12</f>
        <v>-4</v>
      </c>
      <c r="BJ32" s="8"/>
      <c r="BK32" s="9">
        <v>619</v>
      </c>
      <c r="BL32" s="9">
        <v>150</v>
      </c>
      <c r="BM32" s="9">
        <v>69</v>
      </c>
      <c r="BN32" s="9">
        <f t="shared" si="20"/>
        <v>185</v>
      </c>
      <c r="BO32" s="9">
        <f t="shared" si="21"/>
        <v>150</v>
      </c>
      <c r="BP32" s="9">
        <f t="shared" si="22"/>
        <v>66</v>
      </c>
      <c r="BQ32" s="9">
        <f>BN32-$CI$12</f>
        <v>-1</v>
      </c>
      <c r="BR32" s="9">
        <f>BO32-$CJ$12</f>
        <v>2.1999999999999886</v>
      </c>
      <c r="BS32" s="9">
        <f>BP32-$CK$12</f>
        <v>-4</v>
      </c>
      <c r="BT32" s="8"/>
      <c r="BU32" s="9">
        <v>619</v>
      </c>
      <c r="BV32" s="9">
        <v>150</v>
      </c>
      <c r="BW32" s="9">
        <v>69</v>
      </c>
      <c r="BX32" s="9">
        <f t="shared" si="23"/>
        <v>185</v>
      </c>
      <c r="BY32" s="9">
        <f t="shared" si="24"/>
        <v>150</v>
      </c>
      <c r="BZ32" s="9">
        <f t="shared" si="25"/>
        <v>66</v>
      </c>
      <c r="CA32" s="9">
        <f>BX32-$CI$12</f>
        <v>-1</v>
      </c>
      <c r="CB32" s="9">
        <f>BY32-$CJ$12</f>
        <v>2.1999999999999886</v>
      </c>
      <c r="CC32" s="9">
        <f>BZ32-$CK$12</f>
        <v>-4</v>
      </c>
      <c r="CD32" s="8"/>
      <c r="CE32" s="8"/>
      <c r="CF32" s="8"/>
      <c r="CG32" s="8"/>
      <c r="CH32" s="8"/>
      <c r="CI32" s="8">
        <f t="shared" si="16"/>
        <v>-434</v>
      </c>
      <c r="CJ32" s="8">
        <f t="shared" si="17"/>
        <v>0</v>
      </c>
      <c r="CK32" s="8">
        <f t="shared" si="18"/>
        <v>-3</v>
      </c>
      <c r="CL32" s="8"/>
      <c r="CM32" s="8">
        <f>CI32-$CI$12</f>
        <v>-620</v>
      </c>
      <c r="CN32" s="8">
        <f>CJ32-$CJ$12</f>
        <v>-147.80000000000001</v>
      </c>
      <c r="CO32" s="8">
        <f>CK32-$CK$12</f>
        <v>-73</v>
      </c>
      <c r="CP32" s="8"/>
    </row>
    <row r="33" spans="1:94" s="24" customFormat="1" x14ac:dyDescent="0.25">
      <c r="A33" s="9" t="s">
        <v>50</v>
      </c>
      <c r="B33" s="9">
        <v>402.1</v>
      </c>
      <c r="C33" s="9">
        <v>405</v>
      </c>
      <c r="D33" s="9">
        <f t="shared" si="0"/>
        <v>403.55</v>
      </c>
      <c r="E33" s="9">
        <f t="shared" si="27"/>
        <v>0.11209722222222222</v>
      </c>
      <c r="F33" s="9">
        <v>434</v>
      </c>
      <c r="G33" s="9">
        <v>0</v>
      </c>
      <c r="H33" s="9">
        <v>3</v>
      </c>
      <c r="I33" s="8"/>
      <c r="J33" s="9">
        <v>640</v>
      </c>
      <c r="K33" s="9">
        <v>173</v>
      </c>
      <c r="L33" s="9">
        <v>85</v>
      </c>
      <c r="M33" s="9">
        <f t="shared" si="1"/>
        <v>206</v>
      </c>
      <c r="N33" s="9">
        <f t="shared" si="2"/>
        <v>173</v>
      </c>
      <c r="O33" s="9">
        <f t="shared" si="3"/>
        <v>82</v>
      </c>
      <c r="P33" s="9">
        <f>M33-$CI$13</f>
        <v>11</v>
      </c>
      <c r="Q33" s="9">
        <f>N33-$CJ$13</f>
        <v>16</v>
      </c>
      <c r="R33" s="9">
        <f>O33-$CK$13</f>
        <v>10</v>
      </c>
      <c r="S33" s="8"/>
      <c r="T33" s="9">
        <v>637</v>
      </c>
      <c r="U33" s="9">
        <v>168.7</v>
      </c>
      <c r="V33" s="9">
        <v>85</v>
      </c>
      <c r="W33" s="9">
        <f t="shared" si="4"/>
        <v>203</v>
      </c>
      <c r="X33" s="9">
        <f t="shared" si="5"/>
        <v>168.7</v>
      </c>
      <c r="Y33" s="9">
        <f t="shared" si="6"/>
        <v>82</v>
      </c>
      <c r="Z33" s="9">
        <f>W33-$CI$13</f>
        <v>8</v>
      </c>
      <c r="AA33" s="9">
        <f>X33-$CJ$13</f>
        <v>11.699999999999989</v>
      </c>
      <c r="AB33" s="9">
        <f>Y33-$CK$13</f>
        <v>10</v>
      </c>
      <c r="AC33" s="8"/>
      <c r="AD33" s="9"/>
      <c r="AE33" s="9"/>
      <c r="AF33" s="9"/>
      <c r="AG33" s="9">
        <v>633</v>
      </c>
      <c r="AH33" s="9">
        <v>166.5</v>
      </c>
      <c r="AI33" s="9">
        <v>83</v>
      </c>
      <c r="AJ33" s="9">
        <f t="shared" si="7"/>
        <v>199</v>
      </c>
      <c r="AK33" s="9">
        <f t="shared" si="8"/>
        <v>166.5</v>
      </c>
      <c r="AL33" s="9">
        <f t="shared" si="9"/>
        <v>80</v>
      </c>
      <c r="AM33" s="9">
        <f>AJ33-$CI$13</f>
        <v>4</v>
      </c>
      <c r="AN33" s="9">
        <f>AK33-$CJ$13</f>
        <v>9.5</v>
      </c>
      <c r="AO33" s="9">
        <f>AL33-$CK$13</f>
        <v>8</v>
      </c>
      <c r="AP33" s="8"/>
      <c r="AQ33" s="9">
        <v>630</v>
      </c>
      <c r="AR33" s="9">
        <v>161.4</v>
      </c>
      <c r="AS33" s="9">
        <v>75</v>
      </c>
      <c r="AT33" s="9">
        <f t="shared" si="10"/>
        <v>196</v>
      </c>
      <c r="AU33" s="9">
        <f t="shared" si="11"/>
        <v>161.4</v>
      </c>
      <c r="AV33" s="9">
        <f t="shared" si="12"/>
        <v>72</v>
      </c>
      <c r="AW33" s="9">
        <f>AT33-$CI$13</f>
        <v>1</v>
      </c>
      <c r="AX33" s="9">
        <f>AU33-$CJ$13</f>
        <v>4.4000000000000057</v>
      </c>
      <c r="AY33" s="9">
        <f>AV33-$CK$13</f>
        <v>0</v>
      </c>
      <c r="AZ33" s="8"/>
      <c r="BA33" s="9">
        <v>630</v>
      </c>
      <c r="BB33" s="9">
        <v>159.19999999999999</v>
      </c>
      <c r="BC33" s="9">
        <v>75</v>
      </c>
      <c r="BD33" s="9">
        <f t="shared" si="13"/>
        <v>196</v>
      </c>
      <c r="BE33" s="9">
        <f t="shared" si="14"/>
        <v>159.19999999999999</v>
      </c>
      <c r="BF33" s="9">
        <f t="shared" si="15"/>
        <v>72</v>
      </c>
      <c r="BG33" s="9">
        <f>BD33-$CI$13</f>
        <v>1</v>
      </c>
      <c r="BH33" s="9">
        <f>BE33-$CJ$13</f>
        <v>2.1999999999999886</v>
      </c>
      <c r="BI33" s="9">
        <f>BF33-$CK$13</f>
        <v>0</v>
      </c>
      <c r="BJ33" s="8"/>
      <c r="BK33" s="9">
        <v>630</v>
      </c>
      <c r="BL33" s="9">
        <v>159</v>
      </c>
      <c r="BM33" s="9">
        <v>75</v>
      </c>
      <c r="BN33" s="9">
        <f t="shared" si="20"/>
        <v>196</v>
      </c>
      <c r="BO33" s="9">
        <f t="shared" si="21"/>
        <v>159</v>
      </c>
      <c r="BP33" s="9">
        <f t="shared" si="22"/>
        <v>72</v>
      </c>
      <c r="BQ33" s="9">
        <f>BN33-$CI$13</f>
        <v>1</v>
      </c>
      <c r="BR33" s="9">
        <f>BO33-$CJ$13</f>
        <v>2</v>
      </c>
      <c r="BS33" s="9">
        <f>BP33-$CK$13</f>
        <v>0</v>
      </c>
      <c r="BT33" s="8"/>
      <c r="BU33" s="9">
        <v>630</v>
      </c>
      <c r="BV33" s="9">
        <v>159.19999999999999</v>
      </c>
      <c r="BW33" s="9">
        <v>75</v>
      </c>
      <c r="BX33" s="9">
        <f t="shared" si="23"/>
        <v>196</v>
      </c>
      <c r="BY33" s="9">
        <f t="shared" si="24"/>
        <v>159.19999999999999</v>
      </c>
      <c r="BZ33" s="9">
        <f t="shared" si="25"/>
        <v>72</v>
      </c>
      <c r="CA33" s="9">
        <f>BX33-$CI$13</f>
        <v>1</v>
      </c>
      <c r="CB33" s="9">
        <f>BY33-$CJ$13</f>
        <v>2.1999999999999886</v>
      </c>
      <c r="CC33" s="9">
        <f>BZ33-$CK$13</f>
        <v>0</v>
      </c>
      <c r="CD33" s="8"/>
      <c r="CE33" s="8"/>
      <c r="CF33" s="8"/>
      <c r="CG33" s="8"/>
      <c r="CH33" s="8"/>
      <c r="CI33" s="8">
        <f t="shared" si="16"/>
        <v>-434</v>
      </c>
      <c r="CJ33" s="8">
        <f t="shared" si="17"/>
        <v>0</v>
      </c>
      <c r="CK33" s="8">
        <f t="shared" si="18"/>
        <v>-3</v>
      </c>
      <c r="CL33" s="8"/>
      <c r="CM33" s="8">
        <f>CI33-$CI$13</f>
        <v>-629</v>
      </c>
      <c r="CN33" s="8">
        <f>CJ33-$CJ$13</f>
        <v>-157</v>
      </c>
      <c r="CO33" s="8">
        <f>CK33-$CK$13</f>
        <v>-75</v>
      </c>
      <c r="CP33" s="8"/>
    </row>
    <row r="34" spans="1:94" s="24" customFormat="1" x14ac:dyDescent="0.25">
      <c r="A34" s="9" t="s">
        <v>50</v>
      </c>
      <c r="B34" s="9">
        <v>440</v>
      </c>
      <c r="C34" s="9">
        <v>440</v>
      </c>
      <c r="D34" s="9">
        <f t="shared" si="0"/>
        <v>440</v>
      </c>
      <c r="E34" s="9">
        <f t="shared" si="27"/>
        <v>0.12222222222222222</v>
      </c>
      <c r="F34" s="9">
        <v>434</v>
      </c>
      <c r="G34" s="9">
        <v>0</v>
      </c>
      <c r="H34" s="9">
        <v>3</v>
      </c>
      <c r="I34" s="8"/>
      <c r="J34" s="9">
        <v>654</v>
      </c>
      <c r="K34" s="9">
        <v>186.4</v>
      </c>
      <c r="L34" s="9">
        <v>95</v>
      </c>
      <c r="M34" s="9">
        <f t="shared" si="1"/>
        <v>220</v>
      </c>
      <c r="N34" s="9">
        <f t="shared" si="2"/>
        <v>186.4</v>
      </c>
      <c r="O34" s="9">
        <f t="shared" si="3"/>
        <v>92</v>
      </c>
      <c r="P34" s="9">
        <f>M34-$CI$14</f>
        <v>9</v>
      </c>
      <c r="Q34" s="9">
        <f>N34-$CJ$14</f>
        <v>15.300000000000011</v>
      </c>
      <c r="R34" s="9">
        <f>O34-$CK$14</f>
        <v>10</v>
      </c>
      <c r="S34" s="8"/>
      <c r="T34" s="9">
        <v>651</v>
      </c>
      <c r="U34" s="9">
        <v>183.4</v>
      </c>
      <c r="V34" s="9">
        <v>90</v>
      </c>
      <c r="W34" s="9">
        <f t="shared" si="4"/>
        <v>217</v>
      </c>
      <c r="X34" s="9">
        <f t="shared" si="5"/>
        <v>183.4</v>
      </c>
      <c r="Y34" s="9">
        <f t="shared" si="6"/>
        <v>87</v>
      </c>
      <c r="Z34" s="9">
        <f>W34-$CI$14</f>
        <v>6</v>
      </c>
      <c r="AA34" s="9">
        <f>X34-$CJ$14</f>
        <v>12.300000000000011</v>
      </c>
      <c r="AB34" s="9">
        <f>Y34-$CK$14</f>
        <v>5</v>
      </c>
      <c r="AC34" s="8"/>
      <c r="AD34" s="9"/>
      <c r="AE34" s="9"/>
      <c r="AF34" s="9"/>
      <c r="AG34" s="9">
        <v>650</v>
      </c>
      <c r="AH34" s="9">
        <v>178.4</v>
      </c>
      <c r="AI34" s="9">
        <v>95</v>
      </c>
      <c r="AJ34" s="9">
        <f t="shared" si="7"/>
        <v>216</v>
      </c>
      <c r="AK34" s="9">
        <f t="shared" si="8"/>
        <v>178.4</v>
      </c>
      <c r="AL34" s="9">
        <f t="shared" si="9"/>
        <v>92</v>
      </c>
      <c r="AM34" s="9">
        <f>AJ34-$CI$14</f>
        <v>5</v>
      </c>
      <c r="AN34" s="9">
        <f>AK34-$CJ$14</f>
        <v>7.3000000000000114</v>
      </c>
      <c r="AO34" s="9">
        <f>AL34-$CK$14</f>
        <v>10</v>
      </c>
      <c r="AP34" s="8"/>
      <c r="AQ34" s="9">
        <v>646</v>
      </c>
      <c r="AR34" s="9">
        <v>174</v>
      </c>
      <c r="AS34" s="9">
        <v>80</v>
      </c>
      <c r="AT34" s="9">
        <f t="shared" si="10"/>
        <v>212</v>
      </c>
      <c r="AU34" s="9">
        <f t="shared" si="11"/>
        <v>174</v>
      </c>
      <c r="AV34" s="9">
        <f t="shared" si="12"/>
        <v>77</v>
      </c>
      <c r="AW34" s="9">
        <f>AT34-$CI$14</f>
        <v>1</v>
      </c>
      <c r="AX34" s="9">
        <f>AU34-$CJ$14</f>
        <v>2.9000000000000057</v>
      </c>
      <c r="AY34" s="9">
        <f>AV34-$CK$14</f>
        <v>-5</v>
      </c>
      <c r="AZ34" s="8"/>
      <c r="BA34" s="9">
        <v>645</v>
      </c>
      <c r="BB34" s="9">
        <v>171.6</v>
      </c>
      <c r="BC34" s="9">
        <v>89</v>
      </c>
      <c r="BD34" s="9">
        <f t="shared" si="13"/>
        <v>211</v>
      </c>
      <c r="BE34" s="9">
        <f t="shared" si="14"/>
        <v>171.6</v>
      </c>
      <c r="BF34" s="9">
        <f t="shared" si="15"/>
        <v>86</v>
      </c>
      <c r="BG34" s="9">
        <f>BD34-$CI$14</f>
        <v>0</v>
      </c>
      <c r="BH34" s="9">
        <f>BE34-$CJ$14</f>
        <v>0.5</v>
      </c>
      <c r="BI34" s="9">
        <f>BF34-$CK$14</f>
        <v>4</v>
      </c>
      <c r="BJ34" s="8"/>
      <c r="BK34" s="9">
        <v>643</v>
      </c>
      <c r="BL34" s="9">
        <v>170</v>
      </c>
      <c r="BM34" s="9">
        <v>80</v>
      </c>
      <c r="BN34" s="9">
        <f t="shared" si="20"/>
        <v>209</v>
      </c>
      <c r="BO34" s="9">
        <f t="shared" si="21"/>
        <v>170</v>
      </c>
      <c r="BP34" s="9">
        <f t="shared" si="22"/>
        <v>77</v>
      </c>
      <c r="BQ34" s="9">
        <f>BN34-$CI$14</f>
        <v>-2</v>
      </c>
      <c r="BR34" s="9">
        <f>BO34-$CJ$14</f>
        <v>-1.0999999999999943</v>
      </c>
      <c r="BS34" s="9">
        <f>BP34-$CK$14</f>
        <v>-5</v>
      </c>
      <c r="BT34" s="8"/>
      <c r="BU34" s="9">
        <v>642</v>
      </c>
      <c r="BV34" s="9">
        <v>170</v>
      </c>
      <c r="BW34" s="9">
        <v>80</v>
      </c>
      <c r="BX34" s="9">
        <f t="shared" si="23"/>
        <v>208</v>
      </c>
      <c r="BY34" s="9">
        <f t="shared" si="24"/>
        <v>170</v>
      </c>
      <c r="BZ34" s="9">
        <f t="shared" si="25"/>
        <v>77</v>
      </c>
      <c r="CA34" s="9">
        <f>BX34-$CI$14</f>
        <v>-3</v>
      </c>
      <c r="CB34" s="9">
        <f>BY34-$CJ$14</f>
        <v>-1.0999999999999943</v>
      </c>
      <c r="CC34" s="9">
        <f>BZ34-$CK$14</f>
        <v>-5</v>
      </c>
      <c r="CD34" s="8"/>
      <c r="CE34" s="8"/>
      <c r="CF34" s="8"/>
      <c r="CG34" s="8"/>
      <c r="CH34" s="8"/>
      <c r="CI34" s="8">
        <f t="shared" si="16"/>
        <v>-434</v>
      </c>
      <c r="CJ34" s="8">
        <f t="shared" si="17"/>
        <v>0</v>
      </c>
      <c r="CK34" s="8">
        <f t="shared" si="18"/>
        <v>-3</v>
      </c>
      <c r="CL34" s="8"/>
      <c r="CM34" s="8">
        <f>CI34-$CI$14</f>
        <v>-645</v>
      </c>
      <c r="CN34" s="8">
        <f>CJ34-$CJ$14</f>
        <v>-171.1</v>
      </c>
      <c r="CO34" s="8">
        <f>CK34-$CK$14</f>
        <v>-85</v>
      </c>
      <c r="CP34" s="8"/>
    </row>
    <row r="35" spans="1:94" s="24" customFormat="1" x14ac:dyDescent="0.25">
      <c r="A35" s="23" t="s">
        <v>51</v>
      </c>
      <c r="B35" s="23">
        <v>113.7</v>
      </c>
      <c r="C35" s="23">
        <v>116.9</v>
      </c>
      <c r="D35" s="23">
        <f t="shared" si="0"/>
        <v>115.30000000000001</v>
      </c>
      <c r="E35" s="23">
        <f>D35/3600</f>
        <v>3.202777777777778E-2</v>
      </c>
      <c r="F35" s="23">
        <v>434</v>
      </c>
      <c r="G35" s="23">
        <v>0</v>
      </c>
      <c r="H35" s="23">
        <v>3</v>
      </c>
      <c r="I35" s="8"/>
      <c r="J35" s="23">
        <v>524</v>
      </c>
      <c r="K35" s="23">
        <v>70.400000000000006</v>
      </c>
      <c r="L35" s="23">
        <v>35</v>
      </c>
      <c r="M35" s="23">
        <f t="shared" si="1"/>
        <v>90</v>
      </c>
      <c r="N35" s="23">
        <f t="shared" si="2"/>
        <v>70.400000000000006</v>
      </c>
      <c r="O35" s="23">
        <f t="shared" si="3"/>
        <v>32</v>
      </c>
      <c r="P35" s="23">
        <f>M35-$CI$5</f>
        <v>0</v>
      </c>
      <c r="Q35" s="23">
        <f>N35-$CJ$5</f>
        <v>1.4000000000000057</v>
      </c>
      <c r="R35" s="23">
        <f>O35-$CK$5</f>
        <v>-5</v>
      </c>
      <c r="S35" s="8"/>
      <c r="T35" s="23">
        <v>524</v>
      </c>
      <c r="U35" s="23">
        <v>70.099999999999994</v>
      </c>
      <c r="V35" s="23">
        <v>35</v>
      </c>
      <c r="W35" s="23">
        <f t="shared" si="4"/>
        <v>90</v>
      </c>
      <c r="X35" s="23">
        <f t="shared" si="5"/>
        <v>70.099999999999994</v>
      </c>
      <c r="Y35" s="23">
        <f t="shared" si="6"/>
        <v>32</v>
      </c>
      <c r="Z35" s="23">
        <f>W35-$CI$5</f>
        <v>0</v>
      </c>
      <c r="AA35" s="23">
        <f>X35-$CJ$5</f>
        <v>1.0999999999999943</v>
      </c>
      <c r="AB35" s="23">
        <f>Y35-$CK$5</f>
        <v>-5</v>
      </c>
      <c r="AC35" s="8"/>
      <c r="AD35" s="23"/>
      <c r="AE35" s="23"/>
      <c r="AF35" s="23"/>
      <c r="AG35" s="23">
        <v>524</v>
      </c>
      <c r="AH35" s="23">
        <v>69</v>
      </c>
      <c r="AI35" s="23">
        <v>40</v>
      </c>
      <c r="AJ35" s="23">
        <f t="shared" si="7"/>
        <v>90</v>
      </c>
      <c r="AK35" s="23">
        <f t="shared" si="8"/>
        <v>69</v>
      </c>
      <c r="AL35" s="23">
        <f t="shared" si="9"/>
        <v>37</v>
      </c>
      <c r="AM35" s="23">
        <f>AJ35-$CI$5</f>
        <v>0</v>
      </c>
      <c r="AN35" s="23">
        <f>AK35-$CJ$5</f>
        <v>0</v>
      </c>
      <c r="AO35" s="23">
        <f>AL35-$CK$5</f>
        <v>0</v>
      </c>
      <c r="AP35" s="8"/>
      <c r="AQ35" s="23">
        <v>524</v>
      </c>
      <c r="AR35" s="23">
        <v>69.2</v>
      </c>
      <c r="AS35" s="23">
        <v>30</v>
      </c>
      <c r="AT35" s="23">
        <f t="shared" si="10"/>
        <v>90</v>
      </c>
      <c r="AU35" s="23">
        <f t="shared" si="11"/>
        <v>69.2</v>
      </c>
      <c r="AV35" s="23">
        <f t="shared" si="12"/>
        <v>27</v>
      </c>
      <c r="AW35" s="23">
        <f>AT35-$CI$5</f>
        <v>0</v>
      </c>
      <c r="AX35" s="23">
        <f>AU35-$CJ$5</f>
        <v>0.20000000000000284</v>
      </c>
      <c r="AY35" s="23">
        <f>AV35-$CK$5</f>
        <v>-10</v>
      </c>
      <c r="AZ35" s="8"/>
      <c r="BA35" s="23">
        <v>523.5</v>
      </c>
      <c r="BB35" s="23">
        <v>70.400000000000006</v>
      </c>
      <c r="BC35" s="23">
        <v>28</v>
      </c>
      <c r="BD35" s="23">
        <f t="shared" si="13"/>
        <v>89.5</v>
      </c>
      <c r="BE35" s="23">
        <f t="shared" si="14"/>
        <v>70.400000000000006</v>
      </c>
      <c r="BF35" s="23">
        <f t="shared" si="15"/>
        <v>25</v>
      </c>
      <c r="BG35" s="23">
        <f>BD35-$CI$5</f>
        <v>-0.5</v>
      </c>
      <c r="BH35" s="23">
        <f>BE35-$CJ$5</f>
        <v>1.4000000000000057</v>
      </c>
      <c r="BI35" s="23">
        <f>BF35-$CK$5</f>
        <v>-12</v>
      </c>
      <c r="BJ35" s="8"/>
      <c r="BK35" s="23">
        <v>523.5</v>
      </c>
      <c r="BL35" s="23">
        <v>70.400000000000006</v>
      </c>
      <c r="BM35" s="23">
        <v>28</v>
      </c>
      <c r="BN35" s="23">
        <f t="shared" si="20"/>
        <v>89.5</v>
      </c>
      <c r="BO35" s="23">
        <f t="shared" si="21"/>
        <v>70.400000000000006</v>
      </c>
      <c r="BP35" s="23">
        <f t="shared" si="22"/>
        <v>25</v>
      </c>
      <c r="BQ35" s="23">
        <f>BN35-$CI$5</f>
        <v>-0.5</v>
      </c>
      <c r="BR35" s="23">
        <f>BO35-$CJ$5</f>
        <v>1.4000000000000057</v>
      </c>
      <c r="BS35" s="23">
        <f>BP35-$CK$5</f>
        <v>-12</v>
      </c>
      <c r="BT35" s="8"/>
      <c r="BU35" s="23">
        <v>523.5</v>
      </c>
      <c r="BV35" s="23">
        <v>70.400000000000006</v>
      </c>
      <c r="BW35" s="23">
        <v>28</v>
      </c>
      <c r="BX35" s="23">
        <f t="shared" si="23"/>
        <v>89.5</v>
      </c>
      <c r="BY35" s="23">
        <f t="shared" si="24"/>
        <v>70.400000000000006</v>
      </c>
      <c r="BZ35" s="23">
        <f t="shared" si="25"/>
        <v>25</v>
      </c>
      <c r="CA35" s="23">
        <f>BX35-$CI$5</f>
        <v>-0.5</v>
      </c>
      <c r="CB35" s="23">
        <f>BY35-$CJ$5</f>
        <v>1.4000000000000057</v>
      </c>
      <c r="CC35" s="23">
        <f>BZ35-$CK$5</f>
        <v>-12</v>
      </c>
      <c r="CD35" s="8">
        <v>523.5</v>
      </c>
      <c r="CE35" s="8">
        <v>70.400000000000006</v>
      </c>
      <c r="CF35" s="8">
        <v>28</v>
      </c>
      <c r="CG35" s="8"/>
      <c r="CH35" s="8"/>
      <c r="CI35" s="8">
        <f t="shared" si="16"/>
        <v>89.5</v>
      </c>
      <c r="CJ35" s="8">
        <f t="shared" si="17"/>
        <v>70.400000000000006</v>
      </c>
      <c r="CK35" s="8">
        <f t="shared" si="18"/>
        <v>25</v>
      </c>
      <c r="CL35" s="8"/>
      <c r="CM35" s="8">
        <f>CI35-$CI$5</f>
        <v>-0.5</v>
      </c>
      <c r="CN35" s="8">
        <f>CJ35-$CJ$5</f>
        <v>1.4000000000000057</v>
      </c>
      <c r="CO35" s="8">
        <f>CK35-$CK$5</f>
        <v>-12</v>
      </c>
      <c r="CP35" s="8"/>
    </row>
    <row r="36" spans="1:94" s="24" customFormat="1" x14ac:dyDescent="0.25">
      <c r="A36" s="23" t="s">
        <v>51</v>
      </c>
      <c r="B36" s="23">
        <v>150.30000000000001</v>
      </c>
      <c r="C36" s="23">
        <v>152.19999999999999</v>
      </c>
      <c r="D36" s="23">
        <f t="shared" si="0"/>
        <v>151.25</v>
      </c>
      <c r="E36" s="23">
        <f t="shared" ref="E36:E44" si="28">D36/3600</f>
        <v>4.2013888888888892E-2</v>
      </c>
      <c r="F36" s="23">
        <v>434</v>
      </c>
      <c r="G36" s="23">
        <v>0</v>
      </c>
      <c r="H36" s="23">
        <v>3</v>
      </c>
      <c r="I36" s="8"/>
      <c r="J36" s="23">
        <v>542</v>
      </c>
      <c r="K36" s="23">
        <v>85.5</v>
      </c>
      <c r="L36" s="23">
        <v>38</v>
      </c>
      <c r="M36" s="23">
        <f t="shared" si="1"/>
        <v>108</v>
      </c>
      <c r="N36" s="23">
        <f t="shared" si="2"/>
        <v>85.5</v>
      </c>
      <c r="O36" s="23">
        <f t="shared" si="3"/>
        <v>35</v>
      </c>
      <c r="P36" s="23">
        <f>M36-$CI$6</f>
        <v>1</v>
      </c>
      <c r="Q36" s="23">
        <f>N36-$CJ$6</f>
        <v>3</v>
      </c>
      <c r="R36" s="23">
        <f>O36-$CK$6</f>
        <v>-7</v>
      </c>
      <c r="S36" s="8"/>
      <c r="T36" s="23">
        <v>541</v>
      </c>
      <c r="U36" s="23">
        <v>83.5</v>
      </c>
      <c r="V36" s="23">
        <v>40</v>
      </c>
      <c r="W36" s="23">
        <f t="shared" si="4"/>
        <v>107</v>
      </c>
      <c r="X36" s="23">
        <f t="shared" si="5"/>
        <v>83.5</v>
      </c>
      <c r="Y36" s="23">
        <f t="shared" si="6"/>
        <v>37</v>
      </c>
      <c r="Z36" s="23">
        <f>W36-$CI$6</f>
        <v>0</v>
      </c>
      <c r="AA36" s="23">
        <f>X36-$CJ$6</f>
        <v>1</v>
      </c>
      <c r="AB36" s="23">
        <f>Y36-$CK$6</f>
        <v>-5</v>
      </c>
      <c r="AC36" s="8"/>
      <c r="AD36" s="23"/>
      <c r="AE36" s="23"/>
      <c r="AF36" s="23"/>
      <c r="AG36" s="23">
        <v>541</v>
      </c>
      <c r="AH36" s="23">
        <v>83.2</v>
      </c>
      <c r="AI36" s="23">
        <v>45</v>
      </c>
      <c r="AJ36" s="23">
        <f t="shared" si="7"/>
        <v>107</v>
      </c>
      <c r="AK36" s="23">
        <f t="shared" si="8"/>
        <v>83.2</v>
      </c>
      <c r="AL36" s="23">
        <f t="shared" si="9"/>
        <v>42</v>
      </c>
      <c r="AM36" s="23">
        <f>AJ36-$CI$6</f>
        <v>0</v>
      </c>
      <c r="AN36" s="23">
        <f>AK36-$CJ$6</f>
        <v>0.70000000000000284</v>
      </c>
      <c r="AO36" s="23">
        <f>AL36-$CK$6</f>
        <v>0</v>
      </c>
      <c r="AP36" s="8"/>
      <c r="AQ36" s="23">
        <v>541</v>
      </c>
      <c r="AR36" s="23">
        <v>83</v>
      </c>
      <c r="AS36" s="23">
        <v>40</v>
      </c>
      <c r="AT36" s="23">
        <f t="shared" si="10"/>
        <v>107</v>
      </c>
      <c r="AU36" s="23">
        <f t="shared" si="11"/>
        <v>83</v>
      </c>
      <c r="AV36" s="23">
        <f t="shared" si="12"/>
        <v>37</v>
      </c>
      <c r="AW36" s="23">
        <f>AT36-$CI$6</f>
        <v>0</v>
      </c>
      <c r="AX36" s="23">
        <f>AU36-$CJ$6</f>
        <v>0.5</v>
      </c>
      <c r="AY36" s="23">
        <f>AV36-$CK$6</f>
        <v>-5</v>
      </c>
      <c r="AZ36" s="8"/>
      <c r="BA36" s="23">
        <v>540.5</v>
      </c>
      <c r="BB36" s="23">
        <v>83.7</v>
      </c>
      <c r="BC36" s="23">
        <v>33</v>
      </c>
      <c r="BD36" s="23">
        <f t="shared" si="13"/>
        <v>106.5</v>
      </c>
      <c r="BE36" s="23">
        <f t="shared" si="14"/>
        <v>83.7</v>
      </c>
      <c r="BF36" s="23">
        <f t="shared" si="15"/>
        <v>30</v>
      </c>
      <c r="BG36" s="23">
        <f>BD36-$CI$6</f>
        <v>-0.5</v>
      </c>
      <c r="BH36" s="23">
        <f>BE36-$CJ$6</f>
        <v>1.2000000000000028</v>
      </c>
      <c r="BI36" s="23">
        <f>BF36-$CK$6</f>
        <v>-12</v>
      </c>
      <c r="BJ36" s="8"/>
      <c r="BK36" s="23">
        <v>540.5</v>
      </c>
      <c r="BL36" s="23">
        <v>83.7</v>
      </c>
      <c r="BM36" s="23">
        <v>33</v>
      </c>
      <c r="BN36" s="23">
        <f t="shared" si="20"/>
        <v>106.5</v>
      </c>
      <c r="BO36" s="23">
        <f t="shared" si="21"/>
        <v>83.7</v>
      </c>
      <c r="BP36" s="23">
        <f t="shared" si="22"/>
        <v>30</v>
      </c>
      <c r="BQ36" s="23">
        <f>BN36-$CI$6</f>
        <v>-0.5</v>
      </c>
      <c r="BR36" s="23">
        <f>BO36-$CJ$6</f>
        <v>1.2000000000000028</v>
      </c>
      <c r="BS36" s="23">
        <f>BP36-$CK$6</f>
        <v>-12</v>
      </c>
      <c r="BT36" s="8"/>
      <c r="BU36" s="23">
        <v>540.5</v>
      </c>
      <c r="BV36" s="23">
        <v>83.7</v>
      </c>
      <c r="BW36" s="23">
        <v>33</v>
      </c>
      <c r="BX36" s="23">
        <f t="shared" si="23"/>
        <v>106.5</v>
      </c>
      <c r="BY36" s="23">
        <f t="shared" si="24"/>
        <v>83.7</v>
      </c>
      <c r="BZ36" s="23">
        <f t="shared" si="25"/>
        <v>30</v>
      </c>
      <c r="CA36" s="23">
        <f>BX36-$CI$6</f>
        <v>-0.5</v>
      </c>
      <c r="CB36" s="23">
        <f>BY36-$CJ$6</f>
        <v>1.2000000000000028</v>
      </c>
      <c r="CC36" s="23">
        <f>BZ36-$CK$6</f>
        <v>-12</v>
      </c>
      <c r="CD36" s="8">
        <v>540.5</v>
      </c>
      <c r="CE36" s="8">
        <v>83.7</v>
      </c>
      <c r="CF36" s="8">
        <v>33</v>
      </c>
      <c r="CG36" s="8"/>
      <c r="CH36" s="8"/>
      <c r="CI36" s="8">
        <f t="shared" si="16"/>
        <v>106.5</v>
      </c>
      <c r="CJ36" s="8">
        <f t="shared" si="17"/>
        <v>83.7</v>
      </c>
      <c r="CK36" s="8">
        <f t="shared" si="18"/>
        <v>30</v>
      </c>
      <c r="CL36" s="8"/>
      <c r="CM36" s="8">
        <f>CI36-$CI$6</f>
        <v>-0.5</v>
      </c>
      <c r="CN36" s="8">
        <f>CJ36-$CJ$6</f>
        <v>1.2000000000000028</v>
      </c>
      <c r="CO36" s="8">
        <f>CK36-$CK$6</f>
        <v>-12</v>
      </c>
      <c r="CP36" s="8"/>
    </row>
    <row r="37" spans="1:94" s="24" customFormat="1" x14ac:dyDescent="0.25">
      <c r="A37" s="23" t="s">
        <v>51</v>
      </c>
      <c r="B37" s="23">
        <v>185.5</v>
      </c>
      <c r="C37" s="23">
        <v>188.7</v>
      </c>
      <c r="D37" s="23">
        <f t="shared" si="0"/>
        <v>187.1</v>
      </c>
      <c r="E37" s="23">
        <f t="shared" si="28"/>
        <v>5.1972222222222218E-2</v>
      </c>
      <c r="F37" s="23">
        <v>434</v>
      </c>
      <c r="G37" s="23">
        <v>0</v>
      </c>
      <c r="H37" s="23">
        <v>3</v>
      </c>
      <c r="I37" s="8"/>
      <c r="J37" s="23">
        <v>558</v>
      </c>
      <c r="K37" s="23">
        <v>99.4</v>
      </c>
      <c r="L37" s="23">
        <v>48</v>
      </c>
      <c r="M37" s="23">
        <f t="shared" si="1"/>
        <v>124</v>
      </c>
      <c r="N37" s="23">
        <f t="shared" si="2"/>
        <v>99.4</v>
      </c>
      <c r="O37" s="23">
        <f t="shared" si="3"/>
        <v>45</v>
      </c>
      <c r="P37" s="23">
        <f>M37-$CI$7</f>
        <v>2</v>
      </c>
      <c r="Q37" s="23">
        <f>N37-$CJ$7</f>
        <v>4.4000000000000057</v>
      </c>
      <c r="R37" s="23">
        <f>O37-$CK$7</f>
        <v>-2</v>
      </c>
      <c r="S37" s="8"/>
      <c r="T37" s="23">
        <v>557</v>
      </c>
      <c r="U37" s="23">
        <v>97.3</v>
      </c>
      <c r="V37" s="23">
        <v>50</v>
      </c>
      <c r="W37" s="23">
        <f t="shared" si="4"/>
        <v>123</v>
      </c>
      <c r="X37" s="23">
        <f t="shared" si="5"/>
        <v>97.3</v>
      </c>
      <c r="Y37" s="23">
        <f t="shared" si="6"/>
        <v>47</v>
      </c>
      <c r="Z37" s="23">
        <f>W37-$CI$7</f>
        <v>1</v>
      </c>
      <c r="AA37" s="23">
        <f>X37-$CJ$7</f>
        <v>2.2999999999999972</v>
      </c>
      <c r="AB37" s="23">
        <f>Y37-$CK$7</f>
        <v>0</v>
      </c>
      <c r="AC37" s="8"/>
      <c r="AD37" s="23"/>
      <c r="AE37" s="23"/>
      <c r="AF37" s="23"/>
      <c r="AG37" s="23">
        <v>556</v>
      </c>
      <c r="AH37" s="23">
        <v>95.5</v>
      </c>
      <c r="AI37" s="23">
        <v>50</v>
      </c>
      <c r="AJ37" s="23">
        <f t="shared" si="7"/>
        <v>122</v>
      </c>
      <c r="AK37" s="23">
        <f t="shared" si="8"/>
        <v>95.5</v>
      </c>
      <c r="AL37" s="23">
        <f t="shared" si="9"/>
        <v>47</v>
      </c>
      <c r="AM37" s="23">
        <f>AJ37-$CI$7</f>
        <v>0</v>
      </c>
      <c r="AN37" s="23">
        <f>AK37-$CJ$7</f>
        <v>0.5</v>
      </c>
      <c r="AO37" s="23">
        <f>AL37-$CK$7</f>
        <v>0</v>
      </c>
      <c r="AP37" s="8"/>
      <c r="AQ37" s="23">
        <v>556</v>
      </c>
      <c r="AR37" s="23">
        <v>95.8</v>
      </c>
      <c r="AS37" s="23">
        <v>47</v>
      </c>
      <c r="AT37" s="23">
        <f t="shared" si="10"/>
        <v>122</v>
      </c>
      <c r="AU37" s="23">
        <f t="shared" si="11"/>
        <v>95.8</v>
      </c>
      <c r="AV37" s="23">
        <f t="shared" si="12"/>
        <v>44</v>
      </c>
      <c r="AW37" s="23">
        <f>AT37-$CI$7</f>
        <v>0</v>
      </c>
      <c r="AX37" s="23">
        <f>AU37-$CJ$7</f>
        <v>0.79999999999999716</v>
      </c>
      <c r="AY37" s="23">
        <f>AV37-$CK$7</f>
        <v>-3</v>
      </c>
      <c r="AZ37" s="8"/>
      <c r="BA37" s="23">
        <v>555.5</v>
      </c>
      <c r="BB37" s="23">
        <v>96.5</v>
      </c>
      <c r="BC37" s="23">
        <v>43</v>
      </c>
      <c r="BD37" s="23">
        <f t="shared" si="13"/>
        <v>121.5</v>
      </c>
      <c r="BE37" s="23">
        <f t="shared" si="14"/>
        <v>96.5</v>
      </c>
      <c r="BF37" s="23">
        <f t="shared" si="15"/>
        <v>40</v>
      </c>
      <c r="BG37" s="23">
        <f>BD37-$CI$7</f>
        <v>-0.5</v>
      </c>
      <c r="BH37" s="23">
        <f>BE37-$CJ$7</f>
        <v>1.5</v>
      </c>
      <c r="BI37" s="23">
        <f>BF37-$CK$7</f>
        <v>-7</v>
      </c>
      <c r="BJ37" s="8"/>
      <c r="BK37" s="23">
        <v>555.5</v>
      </c>
      <c r="BL37" s="23">
        <v>96.5</v>
      </c>
      <c r="BM37" s="23">
        <v>43</v>
      </c>
      <c r="BN37" s="23">
        <f t="shared" si="20"/>
        <v>121.5</v>
      </c>
      <c r="BO37" s="23">
        <f t="shared" si="21"/>
        <v>96.5</v>
      </c>
      <c r="BP37" s="23">
        <f t="shared" si="22"/>
        <v>40</v>
      </c>
      <c r="BQ37" s="23">
        <f>BN37-$CI$7</f>
        <v>-0.5</v>
      </c>
      <c r="BR37" s="23">
        <f>BO37-$CJ$7</f>
        <v>1.5</v>
      </c>
      <c r="BS37" s="23">
        <f>BP37-$CK$7</f>
        <v>-7</v>
      </c>
      <c r="BT37" s="8"/>
      <c r="BU37" s="23">
        <v>555.5</v>
      </c>
      <c r="BV37" s="23">
        <v>96.5</v>
      </c>
      <c r="BW37" s="23">
        <v>43</v>
      </c>
      <c r="BX37" s="23">
        <f t="shared" si="23"/>
        <v>121.5</v>
      </c>
      <c r="BY37" s="23">
        <f t="shared" si="24"/>
        <v>96.5</v>
      </c>
      <c r="BZ37" s="23">
        <f t="shared" si="25"/>
        <v>40</v>
      </c>
      <c r="CA37" s="23">
        <f>BX37-$CI$7</f>
        <v>-0.5</v>
      </c>
      <c r="CB37" s="23">
        <f>BY37-$CJ$7</f>
        <v>1.5</v>
      </c>
      <c r="CC37" s="23">
        <f>BZ37-$CK$7</f>
        <v>-7</v>
      </c>
      <c r="CD37" s="8">
        <v>555.5</v>
      </c>
      <c r="CE37" s="8">
        <v>96.5</v>
      </c>
      <c r="CF37" s="8">
        <v>43</v>
      </c>
      <c r="CG37" s="8"/>
      <c r="CH37" s="8"/>
      <c r="CI37" s="8">
        <f t="shared" si="16"/>
        <v>121.5</v>
      </c>
      <c r="CJ37" s="8">
        <f t="shared" si="17"/>
        <v>96.5</v>
      </c>
      <c r="CK37" s="8">
        <f t="shared" si="18"/>
        <v>40</v>
      </c>
      <c r="CL37" s="8"/>
      <c r="CM37" s="8">
        <f>CI37-$CI$7</f>
        <v>-0.5</v>
      </c>
      <c r="CN37" s="8">
        <f>CJ37-$CJ$7</f>
        <v>1.5</v>
      </c>
      <c r="CO37" s="8">
        <f>CK37-$CK$7</f>
        <v>-7</v>
      </c>
      <c r="CP37" s="8"/>
    </row>
    <row r="38" spans="1:94" s="24" customFormat="1" x14ac:dyDescent="0.25">
      <c r="A38" s="23" t="s">
        <v>51</v>
      </c>
      <c r="B38" s="23">
        <v>221.4</v>
      </c>
      <c r="C38" s="23">
        <v>225.3</v>
      </c>
      <c r="D38" s="23">
        <f t="shared" si="0"/>
        <v>223.35000000000002</v>
      </c>
      <c r="E38" s="23">
        <f t="shared" si="28"/>
        <v>6.2041666666666676E-2</v>
      </c>
      <c r="F38" s="23">
        <v>434</v>
      </c>
      <c r="G38" s="23">
        <v>0</v>
      </c>
      <c r="H38" s="23">
        <v>3</v>
      </c>
      <c r="I38" s="8"/>
      <c r="J38" s="23">
        <v>573.5</v>
      </c>
      <c r="K38" s="23">
        <v>111.6</v>
      </c>
      <c r="L38" s="23">
        <v>55</v>
      </c>
      <c r="M38" s="23">
        <f t="shared" si="1"/>
        <v>139.5</v>
      </c>
      <c r="N38" s="23">
        <f t="shared" si="2"/>
        <v>111.6</v>
      </c>
      <c r="O38" s="23">
        <f t="shared" si="3"/>
        <v>52</v>
      </c>
      <c r="P38" s="23">
        <f>M38-$CI$8</f>
        <v>4</v>
      </c>
      <c r="Q38" s="23">
        <f>N38-$CJ$8</f>
        <v>5.1999999999999886</v>
      </c>
      <c r="R38" s="23">
        <f>O38-$CK$8</f>
        <v>0</v>
      </c>
      <c r="S38" s="8"/>
      <c r="T38" s="23">
        <v>572</v>
      </c>
      <c r="U38" s="23">
        <v>110</v>
      </c>
      <c r="V38" s="23">
        <v>60</v>
      </c>
      <c r="W38" s="23">
        <f t="shared" si="4"/>
        <v>138</v>
      </c>
      <c r="X38" s="23">
        <f t="shared" si="5"/>
        <v>110</v>
      </c>
      <c r="Y38" s="23">
        <f t="shared" si="6"/>
        <v>57</v>
      </c>
      <c r="Z38" s="23">
        <f>W38-$CI$8</f>
        <v>2.5</v>
      </c>
      <c r="AA38" s="23">
        <f>X38-$CJ$8</f>
        <v>3.5999999999999943</v>
      </c>
      <c r="AB38" s="23">
        <f>Y38-$CK$8</f>
        <v>5</v>
      </c>
      <c r="AC38" s="8"/>
      <c r="AD38" s="23"/>
      <c r="AE38" s="23"/>
      <c r="AF38" s="23"/>
      <c r="AG38" s="23">
        <v>570</v>
      </c>
      <c r="AH38" s="23">
        <v>108.3</v>
      </c>
      <c r="AI38" s="23">
        <v>55</v>
      </c>
      <c r="AJ38" s="23">
        <f t="shared" si="7"/>
        <v>136</v>
      </c>
      <c r="AK38" s="23">
        <f t="shared" si="8"/>
        <v>108.3</v>
      </c>
      <c r="AL38" s="23">
        <f t="shared" si="9"/>
        <v>52</v>
      </c>
      <c r="AM38" s="23">
        <f>AJ38-$CI$8</f>
        <v>0.5</v>
      </c>
      <c r="AN38" s="23">
        <f>AK38-$CJ$8</f>
        <v>1.8999999999999915</v>
      </c>
      <c r="AO38" s="23">
        <f>AL38-$CK$8</f>
        <v>0</v>
      </c>
      <c r="AP38" s="8"/>
      <c r="AQ38" s="23">
        <v>570</v>
      </c>
      <c r="AR38" s="23">
        <v>107.1</v>
      </c>
      <c r="AS38" s="23">
        <v>60</v>
      </c>
      <c r="AT38" s="23">
        <f t="shared" si="10"/>
        <v>136</v>
      </c>
      <c r="AU38" s="23">
        <f t="shared" si="11"/>
        <v>107.1</v>
      </c>
      <c r="AV38" s="23">
        <f t="shared" si="12"/>
        <v>57</v>
      </c>
      <c r="AW38" s="23">
        <f>AT38-$CI$8</f>
        <v>0.5</v>
      </c>
      <c r="AX38" s="23">
        <f>AU38-$CJ$8</f>
        <v>0.69999999999998863</v>
      </c>
      <c r="AY38" s="23">
        <f>AV38-$CK$8</f>
        <v>5</v>
      </c>
      <c r="AZ38" s="8"/>
      <c r="BA38" s="23">
        <v>569.5</v>
      </c>
      <c r="BB38" s="23">
        <v>108</v>
      </c>
      <c r="BC38" s="23">
        <v>47</v>
      </c>
      <c r="BD38" s="23">
        <f t="shared" si="13"/>
        <v>135.5</v>
      </c>
      <c r="BE38" s="23">
        <f t="shared" si="14"/>
        <v>108</v>
      </c>
      <c r="BF38" s="23">
        <f t="shared" si="15"/>
        <v>44</v>
      </c>
      <c r="BG38" s="23">
        <f>BD38-$CI$8</f>
        <v>0</v>
      </c>
      <c r="BH38" s="23">
        <f>BE38-$CJ$8</f>
        <v>1.5999999999999943</v>
      </c>
      <c r="BI38" s="23">
        <f>BF38-$CK$8</f>
        <v>-8</v>
      </c>
      <c r="BJ38" s="8"/>
      <c r="BK38" s="23">
        <v>569.5</v>
      </c>
      <c r="BL38" s="23">
        <v>108</v>
      </c>
      <c r="BM38" s="23">
        <v>47</v>
      </c>
      <c r="BN38" s="23">
        <f t="shared" si="20"/>
        <v>135.5</v>
      </c>
      <c r="BO38" s="23">
        <f t="shared" si="21"/>
        <v>108</v>
      </c>
      <c r="BP38" s="23">
        <f t="shared" si="22"/>
        <v>44</v>
      </c>
      <c r="BQ38" s="23">
        <f>BN38-$CI$8</f>
        <v>0</v>
      </c>
      <c r="BR38" s="23">
        <f>BO38-$CJ$8</f>
        <v>1.5999999999999943</v>
      </c>
      <c r="BS38" s="23">
        <f>BP38-$CK$8</f>
        <v>-8</v>
      </c>
      <c r="BT38" s="8"/>
      <c r="BU38" s="23">
        <v>569.5</v>
      </c>
      <c r="BV38" s="23">
        <v>108</v>
      </c>
      <c r="BW38" s="23">
        <v>47</v>
      </c>
      <c r="BX38" s="23">
        <f t="shared" si="23"/>
        <v>135.5</v>
      </c>
      <c r="BY38" s="23">
        <f t="shared" si="24"/>
        <v>108</v>
      </c>
      <c r="BZ38" s="23">
        <f t="shared" si="25"/>
        <v>44</v>
      </c>
      <c r="CA38" s="23">
        <f>BX38-$CI$8</f>
        <v>0</v>
      </c>
      <c r="CB38" s="23">
        <f>BY38-$CJ$8</f>
        <v>1.5999999999999943</v>
      </c>
      <c r="CC38" s="23">
        <f>BZ38-$CK$8</f>
        <v>-8</v>
      </c>
      <c r="CD38" s="8">
        <v>569.5</v>
      </c>
      <c r="CE38" s="8">
        <v>108</v>
      </c>
      <c r="CF38" s="8">
        <v>47</v>
      </c>
      <c r="CG38" s="8"/>
      <c r="CH38" s="8"/>
      <c r="CI38" s="8">
        <f t="shared" si="16"/>
        <v>135.5</v>
      </c>
      <c r="CJ38" s="8">
        <f t="shared" si="17"/>
        <v>108</v>
      </c>
      <c r="CK38" s="8">
        <f t="shared" si="18"/>
        <v>44</v>
      </c>
      <c r="CL38" s="8"/>
      <c r="CM38" s="8">
        <f>CI38-$CI$8</f>
        <v>0</v>
      </c>
      <c r="CN38" s="8">
        <f>CJ38-$CJ$8</f>
        <v>1.5999999999999943</v>
      </c>
      <c r="CO38" s="8">
        <f>CK38-$CK$8</f>
        <v>-8</v>
      </c>
      <c r="CP38" s="8"/>
    </row>
    <row r="39" spans="1:94" s="24" customFormat="1" x14ac:dyDescent="0.25">
      <c r="A39" s="23" t="s">
        <v>51</v>
      </c>
      <c r="B39" s="23">
        <v>257.89999999999998</v>
      </c>
      <c r="C39" s="23">
        <v>260.60000000000002</v>
      </c>
      <c r="D39" s="23">
        <f t="shared" si="0"/>
        <v>259.25</v>
      </c>
      <c r="E39" s="23">
        <f t="shared" si="28"/>
        <v>7.2013888888888891E-2</v>
      </c>
      <c r="F39" s="23">
        <v>434</v>
      </c>
      <c r="G39" s="23">
        <v>0</v>
      </c>
      <c r="H39" s="23">
        <v>3</v>
      </c>
      <c r="I39" s="8"/>
      <c r="J39" s="23">
        <v>588</v>
      </c>
      <c r="K39" s="23">
        <v>124.2</v>
      </c>
      <c r="L39" s="23">
        <v>60</v>
      </c>
      <c r="M39" s="23">
        <f t="shared" si="1"/>
        <v>154</v>
      </c>
      <c r="N39" s="23">
        <f t="shared" si="2"/>
        <v>124.2</v>
      </c>
      <c r="O39" s="23">
        <f t="shared" si="3"/>
        <v>57</v>
      </c>
      <c r="P39" s="23">
        <f>M39-$CI$9</f>
        <v>5</v>
      </c>
      <c r="Q39" s="23">
        <f>N39-$CJ$9</f>
        <v>6.6000000000000085</v>
      </c>
      <c r="R39" s="23">
        <f>O39-$CK$9</f>
        <v>0</v>
      </c>
      <c r="S39" s="8"/>
      <c r="T39" s="23">
        <v>586</v>
      </c>
      <c r="U39" s="23">
        <v>122</v>
      </c>
      <c r="V39" s="23">
        <v>65</v>
      </c>
      <c r="W39" s="23">
        <f t="shared" si="4"/>
        <v>152</v>
      </c>
      <c r="X39" s="23">
        <f t="shared" si="5"/>
        <v>122</v>
      </c>
      <c r="Y39" s="23">
        <f t="shared" si="6"/>
        <v>62</v>
      </c>
      <c r="Z39" s="23">
        <f>W39-$CI$9</f>
        <v>3</v>
      </c>
      <c r="AA39" s="23">
        <f>X39-$CJ$9</f>
        <v>4.4000000000000057</v>
      </c>
      <c r="AB39" s="23">
        <f>Y39-$CK$9</f>
        <v>5</v>
      </c>
      <c r="AC39" s="8"/>
      <c r="AD39" s="23"/>
      <c r="AE39" s="23"/>
      <c r="AF39" s="23"/>
      <c r="AG39" s="23">
        <v>583.5</v>
      </c>
      <c r="AH39" s="23">
        <v>120.5</v>
      </c>
      <c r="AI39" s="23">
        <v>65</v>
      </c>
      <c r="AJ39" s="23">
        <f t="shared" si="7"/>
        <v>149.5</v>
      </c>
      <c r="AK39" s="23">
        <f t="shared" si="8"/>
        <v>120.5</v>
      </c>
      <c r="AL39" s="23">
        <f t="shared" si="9"/>
        <v>62</v>
      </c>
      <c r="AM39" s="23">
        <f>AJ39-$CI$9</f>
        <v>0.5</v>
      </c>
      <c r="AN39" s="23">
        <f>AK39-$CJ$9</f>
        <v>2.9000000000000057</v>
      </c>
      <c r="AO39" s="23">
        <f>AL39-$CK$9</f>
        <v>5</v>
      </c>
      <c r="AP39" s="8"/>
      <c r="AQ39" s="23">
        <v>583.5</v>
      </c>
      <c r="AR39" s="23">
        <v>119.1</v>
      </c>
      <c r="AS39" s="23">
        <v>70</v>
      </c>
      <c r="AT39" s="23">
        <f t="shared" si="10"/>
        <v>149.5</v>
      </c>
      <c r="AU39" s="23">
        <f t="shared" si="11"/>
        <v>119.1</v>
      </c>
      <c r="AV39" s="23">
        <f t="shared" si="12"/>
        <v>67</v>
      </c>
      <c r="AW39" s="23">
        <f>AT39-$CI$9</f>
        <v>0.5</v>
      </c>
      <c r="AX39" s="23">
        <f>AU39-$CJ$9</f>
        <v>1.5</v>
      </c>
      <c r="AY39" s="23">
        <f>AV39-$CK$9</f>
        <v>10</v>
      </c>
      <c r="AZ39" s="8"/>
      <c r="BA39" s="23">
        <v>582</v>
      </c>
      <c r="BB39" s="23">
        <v>119.3</v>
      </c>
      <c r="BC39" s="23">
        <v>52</v>
      </c>
      <c r="BD39" s="23">
        <f t="shared" si="13"/>
        <v>148</v>
      </c>
      <c r="BE39" s="23">
        <f t="shared" si="14"/>
        <v>119.3</v>
      </c>
      <c r="BF39" s="23">
        <f t="shared" si="15"/>
        <v>49</v>
      </c>
      <c r="BG39" s="23">
        <f>BD39-$CI$9</f>
        <v>-1</v>
      </c>
      <c r="BH39" s="23">
        <f>BE39-$CJ$9</f>
        <v>1.7000000000000028</v>
      </c>
      <c r="BI39" s="23">
        <f>BF39-$CK$9</f>
        <v>-8</v>
      </c>
      <c r="BJ39" s="8"/>
      <c r="BK39" s="23">
        <v>582</v>
      </c>
      <c r="BL39" s="23">
        <v>119.3</v>
      </c>
      <c r="BM39" s="23">
        <v>52</v>
      </c>
      <c r="BN39" s="23">
        <f t="shared" si="20"/>
        <v>148</v>
      </c>
      <c r="BO39" s="23">
        <f t="shared" si="21"/>
        <v>119.3</v>
      </c>
      <c r="BP39" s="23">
        <f t="shared" si="22"/>
        <v>49</v>
      </c>
      <c r="BQ39" s="23">
        <f>BN39-$CI$9</f>
        <v>-1</v>
      </c>
      <c r="BR39" s="23">
        <f>BO39-$CJ$9</f>
        <v>1.7000000000000028</v>
      </c>
      <c r="BS39" s="23">
        <f>BP39-$CK$9</f>
        <v>-8</v>
      </c>
      <c r="BT39" s="8"/>
      <c r="BU39" s="23">
        <v>582</v>
      </c>
      <c r="BV39" s="23">
        <v>119.3</v>
      </c>
      <c r="BW39" s="23">
        <v>52</v>
      </c>
      <c r="BX39" s="23">
        <f t="shared" si="23"/>
        <v>148</v>
      </c>
      <c r="BY39" s="23">
        <f t="shared" si="24"/>
        <v>119.3</v>
      </c>
      <c r="BZ39" s="23">
        <f t="shared" si="25"/>
        <v>49</v>
      </c>
      <c r="CA39" s="23">
        <f>BX39-$CI$9</f>
        <v>-1</v>
      </c>
      <c r="CB39" s="23">
        <f>BY39-$CJ$9</f>
        <v>1.7000000000000028</v>
      </c>
      <c r="CC39" s="23">
        <f>BZ39-$CK$9</f>
        <v>-8</v>
      </c>
      <c r="CD39" s="8">
        <v>582</v>
      </c>
      <c r="CE39" s="8">
        <v>119.3</v>
      </c>
      <c r="CF39" s="8">
        <v>52</v>
      </c>
      <c r="CG39" s="8"/>
      <c r="CH39" s="8"/>
      <c r="CI39" s="8">
        <f t="shared" si="16"/>
        <v>148</v>
      </c>
      <c r="CJ39" s="8">
        <f t="shared" si="17"/>
        <v>119.3</v>
      </c>
      <c r="CK39" s="8">
        <f t="shared" si="18"/>
        <v>49</v>
      </c>
      <c r="CL39" s="8"/>
      <c r="CM39" s="8">
        <f>CI39-$CI$9</f>
        <v>-1</v>
      </c>
      <c r="CN39" s="8">
        <f>CJ39-$CJ$9</f>
        <v>1.7000000000000028</v>
      </c>
      <c r="CO39" s="8">
        <f>CK39-$CK$9</f>
        <v>-8</v>
      </c>
      <c r="CP39" s="8"/>
    </row>
    <row r="40" spans="1:94" s="24" customFormat="1" x14ac:dyDescent="0.25">
      <c r="A40" s="23" t="s">
        <v>51</v>
      </c>
      <c r="B40" s="23">
        <v>293.10000000000002</v>
      </c>
      <c r="C40" s="23">
        <v>297.89999999999998</v>
      </c>
      <c r="D40" s="23">
        <f t="shared" si="0"/>
        <v>295.5</v>
      </c>
      <c r="E40" s="23">
        <f t="shared" si="28"/>
        <v>8.2083333333333328E-2</v>
      </c>
      <c r="F40" s="23">
        <v>434</v>
      </c>
      <c r="G40" s="23">
        <v>0</v>
      </c>
      <c r="H40" s="23">
        <v>3</v>
      </c>
      <c r="I40" s="8"/>
      <c r="J40" s="23">
        <v>601</v>
      </c>
      <c r="K40" s="23">
        <v>136.4</v>
      </c>
      <c r="L40" s="23">
        <v>65</v>
      </c>
      <c r="M40" s="23">
        <f t="shared" si="1"/>
        <v>167</v>
      </c>
      <c r="N40" s="23">
        <f t="shared" si="2"/>
        <v>136.4</v>
      </c>
      <c r="O40" s="23">
        <f t="shared" si="3"/>
        <v>62</v>
      </c>
      <c r="P40" s="23">
        <f>M40-$CI$10</f>
        <v>6</v>
      </c>
      <c r="Q40" s="23">
        <f>N40-$CJ$10</f>
        <v>8.2000000000000171</v>
      </c>
      <c r="R40" s="23">
        <f>O40-$CK$10</f>
        <v>0</v>
      </c>
      <c r="S40" s="8"/>
      <c r="T40" s="23">
        <v>598</v>
      </c>
      <c r="U40" s="23">
        <v>134.4</v>
      </c>
      <c r="V40" s="23">
        <v>72</v>
      </c>
      <c r="W40" s="23">
        <f t="shared" si="4"/>
        <v>164</v>
      </c>
      <c r="X40" s="23">
        <f t="shared" si="5"/>
        <v>134.4</v>
      </c>
      <c r="Y40" s="23">
        <f t="shared" si="6"/>
        <v>69</v>
      </c>
      <c r="Z40" s="23">
        <f>W40-$CI$10</f>
        <v>3</v>
      </c>
      <c r="AA40" s="23">
        <f>X40-$CJ$10</f>
        <v>6.2000000000000171</v>
      </c>
      <c r="AB40" s="23">
        <f>Y40-$CK$10</f>
        <v>7</v>
      </c>
      <c r="AC40" s="8"/>
      <c r="AD40" s="23"/>
      <c r="AE40" s="23"/>
      <c r="AF40" s="23"/>
      <c r="AG40" s="23">
        <v>597</v>
      </c>
      <c r="AH40" s="23">
        <v>130.9</v>
      </c>
      <c r="AI40" s="23">
        <v>70</v>
      </c>
      <c r="AJ40" s="23">
        <f t="shared" si="7"/>
        <v>163</v>
      </c>
      <c r="AK40" s="23">
        <f t="shared" si="8"/>
        <v>130.9</v>
      </c>
      <c r="AL40" s="23">
        <f t="shared" si="9"/>
        <v>67</v>
      </c>
      <c r="AM40" s="23">
        <f>AJ40-$CI$10</f>
        <v>2</v>
      </c>
      <c r="AN40" s="23">
        <f>AK40-$CJ$10</f>
        <v>2.7000000000000171</v>
      </c>
      <c r="AO40" s="23">
        <f>AL40-$CK$10</f>
        <v>5</v>
      </c>
      <c r="AP40" s="8"/>
      <c r="AQ40" s="23">
        <v>596</v>
      </c>
      <c r="AR40" s="23">
        <v>129.5</v>
      </c>
      <c r="AS40" s="23">
        <v>75</v>
      </c>
      <c r="AT40" s="23">
        <f t="shared" si="10"/>
        <v>162</v>
      </c>
      <c r="AU40" s="23">
        <f t="shared" si="11"/>
        <v>129.5</v>
      </c>
      <c r="AV40" s="23">
        <f t="shared" si="12"/>
        <v>72</v>
      </c>
      <c r="AW40" s="23">
        <f>AT40-$CI$10</f>
        <v>1</v>
      </c>
      <c r="AX40" s="23">
        <f>AU40-$CJ$10</f>
        <v>1.3000000000000114</v>
      </c>
      <c r="AY40" s="23">
        <f>AV40-$CK$10</f>
        <v>10</v>
      </c>
      <c r="AZ40" s="8"/>
      <c r="BA40" s="23">
        <v>596</v>
      </c>
      <c r="BB40" s="23">
        <v>130</v>
      </c>
      <c r="BC40" s="23">
        <v>57</v>
      </c>
      <c r="BD40" s="23">
        <f t="shared" si="13"/>
        <v>162</v>
      </c>
      <c r="BE40" s="23">
        <f t="shared" si="14"/>
        <v>130</v>
      </c>
      <c r="BF40" s="23">
        <f t="shared" si="15"/>
        <v>54</v>
      </c>
      <c r="BG40" s="23">
        <f>BD40-$CI$10</f>
        <v>1</v>
      </c>
      <c r="BH40" s="23">
        <f>BE40-$CJ$10</f>
        <v>1.8000000000000114</v>
      </c>
      <c r="BI40" s="23">
        <f>BF40-$CK$10</f>
        <v>-8</v>
      </c>
      <c r="BJ40" s="8"/>
      <c r="BK40" s="23">
        <v>596</v>
      </c>
      <c r="BL40" s="23">
        <v>130</v>
      </c>
      <c r="BM40" s="23">
        <v>57</v>
      </c>
      <c r="BN40" s="23">
        <f t="shared" si="20"/>
        <v>162</v>
      </c>
      <c r="BO40" s="23">
        <f t="shared" si="21"/>
        <v>130</v>
      </c>
      <c r="BP40" s="23">
        <f t="shared" si="22"/>
        <v>54</v>
      </c>
      <c r="BQ40" s="23">
        <f>BN40-$CI$10</f>
        <v>1</v>
      </c>
      <c r="BR40" s="23">
        <f>BO40-$CJ$10</f>
        <v>1.8000000000000114</v>
      </c>
      <c r="BS40" s="23">
        <f>BP40-$CK$10</f>
        <v>-8</v>
      </c>
      <c r="BT40" s="8"/>
      <c r="BU40" s="23">
        <v>596</v>
      </c>
      <c r="BV40" s="23">
        <v>130</v>
      </c>
      <c r="BW40" s="23">
        <v>57</v>
      </c>
      <c r="BX40" s="23">
        <f t="shared" si="23"/>
        <v>162</v>
      </c>
      <c r="BY40" s="23">
        <f t="shared" si="24"/>
        <v>130</v>
      </c>
      <c r="BZ40" s="23">
        <f t="shared" si="25"/>
        <v>54</v>
      </c>
      <c r="CA40" s="23">
        <f>BX40-$CI$10</f>
        <v>1</v>
      </c>
      <c r="CB40" s="23">
        <f>BY40-$CJ$10</f>
        <v>1.8000000000000114</v>
      </c>
      <c r="CC40" s="23">
        <f>BZ40-$CK$10</f>
        <v>-8</v>
      </c>
      <c r="CD40" s="8">
        <v>596</v>
      </c>
      <c r="CE40" s="8">
        <v>130</v>
      </c>
      <c r="CF40" s="8">
        <v>57</v>
      </c>
      <c r="CG40" s="8"/>
      <c r="CH40" s="8"/>
      <c r="CI40" s="8">
        <f t="shared" si="16"/>
        <v>162</v>
      </c>
      <c r="CJ40" s="8">
        <f t="shared" si="17"/>
        <v>130</v>
      </c>
      <c r="CK40" s="8">
        <f t="shared" si="18"/>
        <v>54</v>
      </c>
      <c r="CL40" s="8"/>
      <c r="CM40" s="8">
        <f>CI40-$CI$10</f>
        <v>1</v>
      </c>
      <c r="CN40" s="8">
        <f>CJ40-$CJ$10</f>
        <v>1.8000000000000114</v>
      </c>
      <c r="CO40" s="8">
        <f>CK40-$CK$10</f>
        <v>-8</v>
      </c>
      <c r="CP40" s="8"/>
    </row>
    <row r="41" spans="1:94" s="24" customFormat="1" x14ac:dyDescent="0.25">
      <c r="A41" s="23" t="s">
        <v>51</v>
      </c>
      <c r="B41" s="23">
        <v>330</v>
      </c>
      <c r="C41" s="23">
        <v>332.7</v>
      </c>
      <c r="D41" s="23">
        <f t="shared" si="0"/>
        <v>331.35</v>
      </c>
      <c r="E41" s="23">
        <f t="shared" si="28"/>
        <v>9.2041666666666674E-2</v>
      </c>
      <c r="F41" s="23">
        <v>434</v>
      </c>
      <c r="G41" s="23">
        <v>0</v>
      </c>
      <c r="H41" s="23">
        <v>3</v>
      </c>
      <c r="I41" s="8"/>
      <c r="J41" s="23">
        <v>613</v>
      </c>
      <c r="K41" s="23">
        <v>148.30000000000001</v>
      </c>
      <c r="L41" s="23">
        <v>70</v>
      </c>
      <c r="M41" s="23">
        <f t="shared" si="1"/>
        <v>179</v>
      </c>
      <c r="N41" s="23">
        <f t="shared" si="2"/>
        <v>148.30000000000001</v>
      </c>
      <c r="O41" s="23">
        <f t="shared" si="3"/>
        <v>67</v>
      </c>
      <c r="P41" s="23">
        <f>M41-$CI$11</f>
        <v>5</v>
      </c>
      <c r="Q41" s="23">
        <f>N41-$CJ$11</f>
        <v>8.3000000000000114</v>
      </c>
      <c r="R41" s="23">
        <f>O41-$CK$11</f>
        <v>0</v>
      </c>
      <c r="S41" s="8"/>
      <c r="T41" s="23">
        <v>611.5</v>
      </c>
      <c r="U41" s="23">
        <v>144.80000000000001</v>
      </c>
      <c r="V41" s="23">
        <v>78</v>
      </c>
      <c r="W41" s="23">
        <f t="shared" si="4"/>
        <v>177.5</v>
      </c>
      <c r="X41" s="23">
        <f t="shared" si="5"/>
        <v>144.80000000000001</v>
      </c>
      <c r="Y41" s="23">
        <f t="shared" si="6"/>
        <v>75</v>
      </c>
      <c r="Z41" s="23">
        <f>W41-$CI$11</f>
        <v>3.5</v>
      </c>
      <c r="AA41" s="23">
        <f>X41-$CJ$11</f>
        <v>4.8000000000000114</v>
      </c>
      <c r="AB41" s="23">
        <f>Y41-$CK$11</f>
        <v>8</v>
      </c>
      <c r="AC41" s="8"/>
      <c r="AD41" s="23"/>
      <c r="AE41" s="23"/>
      <c r="AF41" s="23"/>
      <c r="AG41" s="23">
        <v>609.5</v>
      </c>
      <c r="AH41" s="23">
        <v>142.30000000000001</v>
      </c>
      <c r="AI41" s="23">
        <v>75</v>
      </c>
      <c r="AJ41" s="23">
        <f t="shared" si="7"/>
        <v>175.5</v>
      </c>
      <c r="AK41" s="23">
        <f t="shared" si="8"/>
        <v>142.30000000000001</v>
      </c>
      <c r="AL41" s="23">
        <f t="shared" si="9"/>
        <v>72</v>
      </c>
      <c r="AM41" s="23">
        <f>AJ41-$CI$11</f>
        <v>1.5</v>
      </c>
      <c r="AN41" s="23">
        <f>AK41-$CJ$11</f>
        <v>2.3000000000000114</v>
      </c>
      <c r="AO41" s="23">
        <f>AL41-$CK$11</f>
        <v>5</v>
      </c>
      <c r="AP41" s="8"/>
      <c r="AQ41" s="23">
        <v>608</v>
      </c>
      <c r="AR41" s="23">
        <v>140.30000000000001</v>
      </c>
      <c r="AS41" s="23">
        <v>80</v>
      </c>
      <c r="AT41" s="23">
        <f t="shared" si="10"/>
        <v>174</v>
      </c>
      <c r="AU41" s="23">
        <f t="shared" si="11"/>
        <v>140.30000000000001</v>
      </c>
      <c r="AV41" s="23">
        <f t="shared" si="12"/>
        <v>77</v>
      </c>
      <c r="AW41" s="23">
        <f>AT41-$CI$11</f>
        <v>0</v>
      </c>
      <c r="AX41" s="23">
        <f>AU41-$CJ$11</f>
        <v>0.30000000000001137</v>
      </c>
      <c r="AY41" s="23">
        <f>AV41-$CK$11</f>
        <v>10</v>
      </c>
      <c r="AZ41" s="8"/>
      <c r="BA41" s="23">
        <v>608</v>
      </c>
      <c r="BB41" s="23">
        <v>141.1</v>
      </c>
      <c r="BC41" s="23">
        <v>63</v>
      </c>
      <c r="BD41" s="23">
        <f t="shared" si="13"/>
        <v>174</v>
      </c>
      <c r="BE41" s="23">
        <f t="shared" si="14"/>
        <v>141.1</v>
      </c>
      <c r="BF41" s="23">
        <f t="shared" si="15"/>
        <v>60</v>
      </c>
      <c r="BG41" s="23">
        <f>BD41-$CI$11</f>
        <v>0</v>
      </c>
      <c r="BH41" s="23">
        <f>BE41-$CJ$11</f>
        <v>1.0999999999999943</v>
      </c>
      <c r="BI41" s="23">
        <f>BF41-$CK$11</f>
        <v>-7</v>
      </c>
      <c r="BJ41" s="8"/>
      <c r="BK41" s="23">
        <v>608</v>
      </c>
      <c r="BL41" s="23">
        <v>141.1</v>
      </c>
      <c r="BM41" s="23">
        <v>63</v>
      </c>
      <c r="BN41" s="23">
        <f t="shared" si="20"/>
        <v>174</v>
      </c>
      <c r="BO41" s="23">
        <f t="shared" si="21"/>
        <v>141.1</v>
      </c>
      <c r="BP41" s="23">
        <f t="shared" si="22"/>
        <v>60</v>
      </c>
      <c r="BQ41" s="23">
        <f>BN41-$CI$11</f>
        <v>0</v>
      </c>
      <c r="BR41" s="23">
        <f>BO41-$CJ$11</f>
        <v>1.0999999999999943</v>
      </c>
      <c r="BS41" s="23">
        <f>BP41-$CK$11</f>
        <v>-7</v>
      </c>
      <c r="BT41" s="8"/>
      <c r="BU41" s="23">
        <v>608</v>
      </c>
      <c r="BV41" s="23">
        <v>141.1</v>
      </c>
      <c r="BW41" s="23">
        <v>63</v>
      </c>
      <c r="BX41" s="23">
        <f t="shared" si="23"/>
        <v>174</v>
      </c>
      <c r="BY41" s="23">
        <f t="shared" si="24"/>
        <v>141.1</v>
      </c>
      <c r="BZ41" s="23">
        <f t="shared" si="25"/>
        <v>60</v>
      </c>
      <c r="CA41" s="23">
        <f>BX41-$CI$11</f>
        <v>0</v>
      </c>
      <c r="CB41" s="23">
        <f>BY41-$CJ$11</f>
        <v>1.0999999999999943</v>
      </c>
      <c r="CC41" s="23">
        <f>BZ41-$CK$11</f>
        <v>-7</v>
      </c>
      <c r="CD41" s="8">
        <v>608</v>
      </c>
      <c r="CE41" s="8">
        <v>141.1</v>
      </c>
      <c r="CF41" s="8">
        <v>63</v>
      </c>
      <c r="CG41" s="8"/>
      <c r="CH41" s="8"/>
      <c r="CI41" s="8">
        <f t="shared" si="16"/>
        <v>174</v>
      </c>
      <c r="CJ41" s="8">
        <f t="shared" si="17"/>
        <v>141.1</v>
      </c>
      <c r="CK41" s="8">
        <f t="shared" si="18"/>
        <v>60</v>
      </c>
      <c r="CL41" s="8"/>
      <c r="CM41" s="8">
        <f>CI41-$CI$11</f>
        <v>0</v>
      </c>
      <c r="CN41" s="8">
        <f>CJ41-$CJ$11</f>
        <v>1.0999999999999943</v>
      </c>
      <c r="CO41" s="8">
        <f>CK41-$CK$11</f>
        <v>-7</v>
      </c>
      <c r="CP41" s="8"/>
    </row>
    <row r="42" spans="1:94" s="24" customFormat="1" x14ac:dyDescent="0.25">
      <c r="A42" s="23" t="s">
        <v>51</v>
      </c>
      <c r="B42" s="23">
        <v>365.1</v>
      </c>
      <c r="C42" s="23">
        <v>369.1</v>
      </c>
      <c r="D42" s="23">
        <f t="shared" si="0"/>
        <v>367.1</v>
      </c>
      <c r="E42" s="23">
        <f t="shared" si="28"/>
        <v>0.10197222222222223</v>
      </c>
      <c r="F42" s="23">
        <v>434</v>
      </c>
      <c r="G42" s="23">
        <v>0</v>
      </c>
      <c r="H42" s="23">
        <v>3</v>
      </c>
      <c r="I42" s="8"/>
      <c r="J42" s="23">
        <v>625</v>
      </c>
      <c r="K42" s="23">
        <v>159</v>
      </c>
      <c r="L42" s="23">
        <v>80</v>
      </c>
      <c r="M42" s="23">
        <f t="shared" si="1"/>
        <v>191</v>
      </c>
      <c r="N42" s="23">
        <f t="shared" si="2"/>
        <v>159</v>
      </c>
      <c r="O42" s="23">
        <f t="shared" si="3"/>
        <v>77</v>
      </c>
      <c r="P42" s="23">
        <f>M42-$CI$12</f>
        <v>5</v>
      </c>
      <c r="Q42" s="23">
        <f>N42-$CJ$12</f>
        <v>11.199999999999989</v>
      </c>
      <c r="R42" s="23">
        <f>O42-$CK$12</f>
        <v>7</v>
      </c>
      <c r="S42" s="8"/>
      <c r="T42" s="23">
        <v>624</v>
      </c>
      <c r="U42" s="23">
        <v>157.30000000000001</v>
      </c>
      <c r="V42" s="23">
        <v>82</v>
      </c>
      <c r="W42" s="23">
        <f t="shared" si="4"/>
        <v>190</v>
      </c>
      <c r="X42" s="23">
        <f t="shared" si="5"/>
        <v>157.30000000000001</v>
      </c>
      <c r="Y42" s="23">
        <f t="shared" si="6"/>
        <v>79</v>
      </c>
      <c r="Z42" s="23">
        <f>W42-$CI$12</f>
        <v>4</v>
      </c>
      <c r="AA42" s="23">
        <f>X42-$CJ$12</f>
        <v>9.5</v>
      </c>
      <c r="AB42" s="23">
        <f>Y42-$CK$12</f>
        <v>9</v>
      </c>
      <c r="AC42" s="8"/>
      <c r="AD42" s="23"/>
      <c r="AE42" s="23"/>
      <c r="AF42" s="23"/>
      <c r="AG42" s="23">
        <v>620.5</v>
      </c>
      <c r="AH42" s="23">
        <v>153</v>
      </c>
      <c r="AI42" s="23">
        <v>80</v>
      </c>
      <c r="AJ42" s="23">
        <f t="shared" si="7"/>
        <v>186.5</v>
      </c>
      <c r="AK42" s="23">
        <f t="shared" si="8"/>
        <v>153</v>
      </c>
      <c r="AL42" s="23">
        <f t="shared" si="9"/>
        <v>77</v>
      </c>
      <c r="AM42" s="23">
        <f>AJ42-$CI$12</f>
        <v>0.5</v>
      </c>
      <c r="AN42" s="23">
        <f>AK42-$CJ$12</f>
        <v>5.1999999999999886</v>
      </c>
      <c r="AO42" s="23">
        <f>AL42-$CK$12</f>
        <v>7</v>
      </c>
      <c r="AP42" s="8"/>
      <c r="AQ42" s="23">
        <v>621.5</v>
      </c>
      <c r="AR42" s="23">
        <v>150.69999999999999</v>
      </c>
      <c r="AS42" s="23">
        <v>85</v>
      </c>
      <c r="AT42" s="23">
        <f t="shared" si="10"/>
        <v>187.5</v>
      </c>
      <c r="AU42" s="23">
        <f t="shared" si="11"/>
        <v>150.69999999999999</v>
      </c>
      <c r="AV42" s="23">
        <f t="shared" si="12"/>
        <v>82</v>
      </c>
      <c r="AW42" s="23">
        <f>AT42-$CI$12</f>
        <v>1.5</v>
      </c>
      <c r="AX42" s="23">
        <f>AU42-$CJ$12</f>
        <v>2.8999999999999773</v>
      </c>
      <c r="AY42" s="23">
        <f>AV42-$CK$12</f>
        <v>12</v>
      </c>
      <c r="AZ42" s="8"/>
      <c r="BA42" s="23">
        <v>619</v>
      </c>
      <c r="BB42" s="23">
        <v>150</v>
      </c>
      <c r="BC42" s="23">
        <v>69</v>
      </c>
      <c r="BD42" s="23">
        <f t="shared" si="13"/>
        <v>185</v>
      </c>
      <c r="BE42" s="23">
        <f t="shared" si="14"/>
        <v>150</v>
      </c>
      <c r="BF42" s="23">
        <f t="shared" si="15"/>
        <v>66</v>
      </c>
      <c r="BG42" s="23">
        <f>BD42-$CI$12</f>
        <v>-1</v>
      </c>
      <c r="BH42" s="23">
        <f>BE42-$CJ$12</f>
        <v>2.1999999999999886</v>
      </c>
      <c r="BI42" s="23">
        <f>BF42-$CK$12</f>
        <v>-4</v>
      </c>
      <c r="BJ42" s="8"/>
      <c r="BK42" s="23">
        <v>619</v>
      </c>
      <c r="BL42" s="23">
        <v>150</v>
      </c>
      <c r="BM42" s="23">
        <v>69</v>
      </c>
      <c r="BN42" s="23">
        <f t="shared" si="20"/>
        <v>185</v>
      </c>
      <c r="BO42" s="23">
        <f t="shared" si="21"/>
        <v>150</v>
      </c>
      <c r="BP42" s="23">
        <f t="shared" si="22"/>
        <v>66</v>
      </c>
      <c r="BQ42" s="23">
        <f>BN42-$CI$12</f>
        <v>-1</v>
      </c>
      <c r="BR42" s="23">
        <f>BO42-$CJ$12</f>
        <v>2.1999999999999886</v>
      </c>
      <c r="BS42" s="23">
        <f>BP42-$CK$12</f>
        <v>-4</v>
      </c>
      <c r="BT42" s="8"/>
      <c r="BU42" s="23">
        <v>619</v>
      </c>
      <c r="BV42" s="23">
        <v>150</v>
      </c>
      <c r="BW42" s="23">
        <v>69</v>
      </c>
      <c r="BX42" s="23">
        <f t="shared" si="23"/>
        <v>185</v>
      </c>
      <c r="BY42" s="23">
        <f t="shared" si="24"/>
        <v>150</v>
      </c>
      <c r="BZ42" s="23">
        <f t="shared" si="25"/>
        <v>66</v>
      </c>
      <c r="CA42" s="23">
        <f>BX42-$CI$12</f>
        <v>-1</v>
      </c>
      <c r="CB42" s="23">
        <f>BY42-$CJ$12</f>
        <v>2.1999999999999886</v>
      </c>
      <c r="CC42" s="23">
        <f>BZ42-$CK$12</f>
        <v>-4</v>
      </c>
      <c r="CD42" s="8">
        <v>619</v>
      </c>
      <c r="CE42" s="8">
        <v>150</v>
      </c>
      <c r="CF42" s="8">
        <v>69</v>
      </c>
      <c r="CG42" s="8"/>
      <c r="CH42" s="8"/>
      <c r="CI42" s="8">
        <f t="shared" si="16"/>
        <v>185</v>
      </c>
      <c r="CJ42" s="8">
        <f t="shared" si="17"/>
        <v>150</v>
      </c>
      <c r="CK42" s="8">
        <f t="shared" si="18"/>
        <v>66</v>
      </c>
      <c r="CL42" s="8"/>
      <c r="CM42" s="8">
        <f>CI42-$CI$12</f>
        <v>-1</v>
      </c>
      <c r="CN42" s="8">
        <f>CJ42-$CJ$12</f>
        <v>2.1999999999999886</v>
      </c>
      <c r="CO42" s="8">
        <f>CK42-$CK$12</f>
        <v>-4</v>
      </c>
      <c r="CP42" s="8"/>
    </row>
    <row r="43" spans="1:94" s="24" customFormat="1" x14ac:dyDescent="0.25">
      <c r="A43" s="23" t="s">
        <v>51</v>
      </c>
      <c r="B43" s="23">
        <v>402.1</v>
      </c>
      <c r="C43" s="23">
        <v>405</v>
      </c>
      <c r="D43" s="23">
        <f t="shared" si="0"/>
        <v>403.55</v>
      </c>
      <c r="E43" s="23">
        <f t="shared" si="28"/>
        <v>0.11209722222222222</v>
      </c>
      <c r="F43" s="23">
        <v>434</v>
      </c>
      <c r="G43" s="23">
        <v>0</v>
      </c>
      <c r="H43" s="23">
        <v>3</v>
      </c>
      <c r="I43" s="8"/>
      <c r="J43" s="23">
        <v>637</v>
      </c>
      <c r="K43" s="23">
        <v>169.6</v>
      </c>
      <c r="L43" s="23">
        <v>85</v>
      </c>
      <c r="M43" s="23">
        <f t="shared" si="1"/>
        <v>203</v>
      </c>
      <c r="N43" s="23">
        <f t="shared" si="2"/>
        <v>169.6</v>
      </c>
      <c r="O43" s="23">
        <f t="shared" si="3"/>
        <v>82</v>
      </c>
      <c r="P43" s="23">
        <f>M43-$CI$13</f>
        <v>8</v>
      </c>
      <c r="Q43" s="23">
        <f>N43-$CJ$13</f>
        <v>12.599999999999994</v>
      </c>
      <c r="R43" s="23">
        <f>O43-$CK$13</f>
        <v>10</v>
      </c>
      <c r="S43" s="8"/>
      <c r="T43" s="23">
        <v>634</v>
      </c>
      <c r="U43" s="23">
        <v>166</v>
      </c>
      <c r="V43" s="23">
        <v>90</v>
      </c>
      <c r="W43" s="23">
        <f t="shared" si="4"/>
        <v>200</v>
      </c>
      <c r="X43" s="23">
        <f t="shared" si="5"/>
        <v>166</v>
      </c>
      <c r="Y43" s="23">
        <f t="shared" si="6"/>
        <v>87</v>
      </c>
      <c r="Z43" s="23">
        <f>W43-$CI$13</f>
        <v>5</v>
      </c>
      <c r="AA43" s="23">
        <f>X43-$CJ$13</f>
        <v>9</v>
      </c>
      <c r="AB43" s="23">
        <f>Y43-$CK$13</f>
        <v>15</v>
      </c>
      <c r="AC43" s="8"/>
      <c r="AD43" s="23"/>
      <c r="AE43" s="23"/>
      <c r="AF43" s="23"/>
      <c r="AG43" s="23">
        <v>633.5</v>
      </c>
      <c r="AH43" s="23">
        <v>162.80000000000001</v>
      </c>
      <c r="AI43" s="23">
        <v>85</v>
      </c>
      <c r="AJ43" s="23">
        <f t="shared" si="7"/>
        <v>199.5</v>
      </c>
      <c r="AK43" s="23">
        <f t="shared" si="8"/>
        <v>162.80000000000001</v>
      </c>
      <c r="AL43" s="23">
        <f t="shared" si="9"/>
        <v>82</v>
      </c>
      <c r="AM43" s="23">
        <f>AJ43-$CI$13</f>
        <v>4.5</v>
      </c>
      <c r="AN43" s="23">
        <f>AK43-$CJ$13</f>
        <v>5.8000000000000114</v>
      </c>
      <c r="AO43" s="23">
        <f>AL43-$CK$13</f>
        <v>10</v>
      </c>
      <c r="AP43" s="8"/>
      <c r="AQ43" s="23">
        <v>631</v>
      </c>
      <c r="AR43" s="23">
        <v>160.6</v>
      </c>
      <c r="AS43" s="23">
        <v>90</v>
      </c>
      <c r="AT43" s="23">
        <f t="shared" si="10"/>
        <v>197</v>
      </c>
      <c r="AU43" s="23">
        <f t="shared" si="11"/>
        <v>160.6</v>
      </c>
      <c r="AV43" s="23">
        <f t="shared" si="12"/>
        <v>87</v>
      </c>
      <c r="AW43" s="23">
        <f>AT43-$CI$13</f>
        <v>2</v>
      </c>
      <c r="AX43" s="23">
        <f>AU43-$CJ$13</f>
        <v>3.5999999999999943</v>
      </c>
      <c r="AY43" s="23">
        <f>AV43-$CK$13</f>
        <v>15</v>
      </c>
      <c r="AZ43" s="8"/>
      <c r="BA43" s="23">
        <v>630</v>
      </c>
      <c r="BB43" s="23">
        <v>159.19999999999999</v>
      </c>
      <c r="BC43" s="23">
        <v>75</v>
      </c>
      <c r="BD43" s="23">
        <f t="shared" si="13"/>
        <v>196</v>
      </c>
      <c r="BE43" s="23">
        <f t="shared" si="14"/>
        <v>159.19999999999999</v>
      </c>
      <c r="BF43" s="23">
        <f t="shared" si="15"/>
        <v>72</v>
      </c>
      <c r="BG43" s="23">
        <f>BD43-$CI$13</f>
        <v>1</v>
      </c>
      <c r="BH43" s="23">
        <f>BE43-$CJ$13</f>
        <v>2.1999999999999886</v>
      </c>
      <c r="BI43" s="23">
        <f>BF43-$CK$13</f>
        <v>0</v>
      </c>
      <c r="BJ43" s="8"/>
      <c r="BK43" s="23">
        <v>630</v>
      </c>
      <c r="BL43" s="23">
        <v>159.19999999999999</v>
      </c>
      <c r="BM43" s="23">
        <v>75</v>
      </c>
      <c r="BN43" s="23">
        <f t="shared" si="20"/>
        <v>196</v>
      </c>
      <c r="BO43" s="23">
        <f t="shared" si="21"/>
        <v>159.19999999999999</v>
      </c>
      <c r="BP43" s="23">
        <f t="shared" si="22"/>
        <v>72</v>
      </c>
      <c r="BQ43" s="23">
        <f>BN43-$CI$13</f>
        <v>1</v>
      </c>
      <c r="BR43" s="23">
        <f>BO43-$CJ$13</f>
        <v>2.1999999999999886</v>
      </c>
      <c r="BS43" s="23">
        <f>BP43-$CK$13</f>
        <v>0</v>
      </c>
      <c r="BT43" s="8"/>
      <c r="BU43" s="23">
        <v>630</v>
      </c>
      <c r="BV43" s="23">
        <v>159.19999999999999</v>
      </c>
      <c r="BW43" s="23">
        <v>75</v>
      </c>
      <c r="BX43" s="23">
        <f t="shared" si="23"/>
        <v>196</v>
      </c>
      <c r="BY43" s="23">
        <f t="shared" si="24"/>
        <v>159.19999999999999</v>
      </c>
      <c r="BZ43" s="23">
        <f t="shared" si="25"/>
        <v>72</v>
      </c>
      <c r="CA43" s="23">
        <f>BX43-$CI$13</f>
        <v>1</v>
      </c>
      <c r="CB43" s="23">
        <f>BY43-$CJ$13</f>
        <v>2.1999999999999886</v>
      </c>
      <c r="CC43" s="23">
        <f>BZ43-$CK$13</f>
        <v>0</v>
      </c>
      <c r="CD43" s="8">
        <v>630</v>
      </c>
      <c r="CE43" s="8">
        <v>159.19999999999999</v>
      </c>
      <c r="CF43" s="8">
        <v>75</v>
      </c>
      <c r="CG43" s="8"/>
      <c r="CH43" s="8"/>
      <c r="CI43" s="8">
        <f t="shared" si="16"/>
        <v>196</v>
      </c>
      <c r="CJ43" s="8">
        <f t="shared" si="17"/>
        <v>159.19999999999999</v>
      </c>
      <c r="CK43" s="8">
        <f t="shared" si="18"/>
        <v>72</v>
      </c>
      <c r="CL43" s="8"/>
      <c r="CM43" s="8">
        <f>CI43-$CI$13</f>
        <v>1</v>
      </c>
      <c r="CN43" s="8">
        <f>CJ43-$CJ$13</f>
        <v>2.1999999999999886</v>
      </c>
      <c r="CO43" s="8">
        <f>CK43-$CK$13</f>
        <v>0</v>
      </c>
      <c r="CP43" s="8"/>
    </row>
    <row r="44" spans="1:94" s="24" customFormat="1" x14ac:dyDescent="0.25">
      <c r="A44" s="23" t="s">
        <v>51</v>
      </c>
      <c r="B44" s="23">
        <v>440</v>
      </c>
      <c r="C44" s="23">
        <v>440</v>
      </c>
      <c r="D44" s="23">
        <f t="shared" si="0"/>
        <v>440</v>
      </c>
      <c r="E44" s="23">
        <f t="shared" si="28"/>
        <v>0.12222222222222222</v>
      </c>
      <c r="F44" s="23">
        <v>434</v>
      </c>
      <c r="G44" s="23">
        <v>0</v>
      </c>
      <c r="H44" s="23">
        <v>3</v>
      </c>
      <c r="I44" s="8"/>
      <c r="J44" s="23">
        <v>650</v>
      </c>
      <c r="K44" s="23">
        <v>183</v>
      </c>
      <c r="L44" s="23">
        <v>90</v>
      </c>
      <c r="M44" s="23">
        <f t="shared" si="1"/>
        <v>216</v>
      </c>
      <c r="N44" s="23">
        <f t="shared" si="2"/>
        <v>183</v>
      </c>
      <c r="O44" s="23">
        <f t="shared" si="3"/>
        <v>87</v>
      </c>
      <c r="P44" s="23">
        <f>M44-$CI$14</f>
        <v>5</v>
      </c>
      <c r="Q44" s="23">
        <f>N44-$CJ$14</f>
        <v>11.900000000000006</v>
      </c>
      <c r="R44" s="23">
        <f>O44-$CK$14</f>
        <v>5</v>
      </c>
      <c r="S44" s="8"/>
      <c r="T44" s="23">
        <v>650</v>
      </c>
      <c r="U44" s="23">
        <v>180.6</v>
      </c>
      <c r="V44" s="23">
        <v>95</v>
      </c>
      <c r="W44" s="23">
        <f t="shared" si="4"/>
        <v>216</v>
      </c>
      <c r="X44" s="23">
        <f t="shared" si="5"/>
        <v>180.6</v>
      </c>
      <c r="Y44" s="23">
        <f t="shared" si="6"/>
        <v>92</v>
      </c>
      <c r="Z44" s="23">
        <f>W44-$CI$14</f>
        <v>5</v>
      </c>
      <c r="AA44" s="23">
        <f>X44-$CJ$14</f>
        <v>9.5</v>
      </c>
      <c r="AB44" s="23">
        <f>Y44-$CK$14</f>
        <v>10</v>
      </c>
      <c r="AC44" s="8"/>
      <c r="AD44" s="23"/>
      <c r="AE44" s="23"/>
      <c r="AF44" s="23"/>
      <c r="AG44" s="23">
        <v>648</v>
      </c>
      <c r="AH44" s="23">
        <v>176.4</v>
      </c>
      <c r="AI44" s="23">
        <v>95</v>
      </c>
      <c r="AJ44" s="23">
        <f t="shared" si="7"/>
        <v>214</v>
      </c>
      <c r="AK44" s="23">
        <f t="shared" si="8"/>
        <v>176.4</v>
      </c>
      <c r="AL44" s="23">
        <f t="shared" si="9"/>
        <v>92</v>
      </c>
      <c r="AM44" s="23">
        <f>AJ44-$CI$14</f>
        <v>3</v>
      </c>
      <c r="AN44" s="23">
        <f>AK44-$CJ$14</f>
        <v>5.3000000000000114</v>
      </c>
      <c r="AO44" s="23">
        <f>AL44-$CK$14</f>
        <v>10</v>
      </c>
      <c r="AP44" s="8"/>
      <c r="AQ44" s="23">
        <v>645</v>
      </c>
      <c r="AR44" s="23">
        <v>175.1</v>
      </c>
      <c r="AS44" s="23">
        <v>95</v>
      </c>
      <c r="AT44" s="23">
        <f t="shared" si="10"/>
        <v>211</v>
      </c>
      <c r="AU44" s="23">
        <f t="shared" si="11"/>
        <v>175.1</v>
      </c>
      <c r="AV44" s="23">
        <f t="shared" si="12"/>
        <v>92</v>
      </c>
      <c r="AW44" s="23">
        <f>AT44-$CI$14</f>
        <v>0</v>
      </c>
      <c r="AX44" s="23">
        <f>AU44-$CJ$14</f>
        <v>4</v>
      </c>
      <c r="AY44" s="23">
        <f>AV44-$CK$14</f>
        <v>10</v>
      </c>
      <c r="AZ44" s="8"/>
      <c r="BA44" s="23">
        <v>642</v>
      </c>
      <c r="BB44" s="23">
        <v>171.3</v>
      </c>
      <c r="BC44" s="23">
        <v>80</v>
      </c>
      <c r="BD44" s="23">
        <f t="shared" si="13"/>
        <v>208</v>
      </c>
      <c r="BE44" s="23">
        <f t="shared" si="14"/>
        <v>171.3</v>
      </c>
      <c r="BF44" s="23">
        <f t="shared" si="15"/>
        <v>77</v>
      </c>
      <c r="BG44" s="23">
        <f>BD44-$CI$14</f>
        <v>-3</v>
      </c>
      <c r="BH44" s="23">
        <f>BE44-$CJ$14</f>
        <v>0.20000000000001705</v>
      </c>
      <c r="BI44" s="23">
        <f>BF44-$CK$14</f>
        <v>-5</v>
      </c>
      <c r="BJ44" s="8"/>
      <c r="BK44" s="23">
        <v>642</v>
      </c>
      <c r="BL44" s="23">
        <v>169.1</v>
      </c>
      <c r="BM44" s="23">
        <v>80</v>
      </c>
      <c r="BN44" s="23">
        <f t="shared" si="20"/>
        <v>208</v>
      </c>
      <c r="BO44" s="23">
        <f t="shared" si="21"/>
        <v>169.1</v>
      </c>
      <c r="BP44" s="23">
        <f t="shared" si="22"/>
        <v>77</v>
      </c>
      <c r="BQ44" s="23">
        <f>BN44-$CI$14</f>
        <v>-3</v>
      </c>
      <c r="BR44" s="23">
        <f>BO44-$CJ$14</f>
        <v>-2</v>
      </c>
      <c r="BS44" s="23">
        <f>BP44-$CK$14</f>
        <v>-5</v>
      </c>
      <c r="BT44" s="8"/>
      <c r="BU44" s="23">
        <v>642</v>
      </c>
      <c r="BV44" s="23">
        <v>169.1</v>
      </c>
      <c r="BW44" s="23">
        <v>80</v>
      </c>
      <c r="BX44" s="23">
        <f t="shared" si="23"/>
        <v>208</v>
      </c>
      <c r="BY44" s="23">
        <f t="shared" si="24"/>
        <v>169.1</v>
      </c>
      <c r="BZ44" s="23">
        <f t="shared" si="25"/>
        <v>77</v>
      </c>
      <c r="CA44" s="23">
        <f>BX44-$CI$14</f>
        <v>-3</v>
      </c>
      <c r="CB44" s="23">
        <f>BY44-$CJ$14</f>
        <v>-2</v>
      </c>
      <c r="CC44" s="23">
        <f>BZ44-$CK$14</f>
        <v>-5</v>
      </c>
      <c r="CD44" s="8">
        <v>642</v>
      </c>
      <c r="CE44" s="8">
        <v>171.3</v>
      </c>
      <c r="CF44" s="8">
        <v>80</v>
      </c>
      <c r="CG44" s="8"/>
      <c r="CH44" s="8"/>
      <c r="CI44" s="8">
        <f t="shared" si="16"/>
        <v>208</v>
      </c>
      <c r="CJ44" s="8">
        <f t="shared" si="17"/>
        <v>171.3</v>
      </c>
      <c r="CK44" s="8">
        <f t="shared" si="18"/>
        <v>77</v>
      </c>
      <c r="CL44" s="8"/>
      <c r="CM44" s="8">
        <f>CI44-$CI$14</f>
        <v>-3</v>
      </c>
      <c r="CN44" s="8">
        <f>CJ44-$CJ$14</f>
        <v>0.20000000000001705</v>
      </c>
      <c r="CO44" s="8">
        <f>CK44-$CK$14</f>
        <v>-5</v>
      </c>
      <c r="CP44" s="8"/>
    </row>
  </sheetData>
  <mergeCells count="36">
    <mergeCell ref="B2:E2"/>
    <mergeCell ref="B3:D3"/>
    <mergeCell ref="F2:H2"/>
    <mergeCell ref="CI2:CK2"/>
    <mergeCell ref="AT2:AV2"/>
    <mergeCell ref="AW2:AY2"/>
    <mergeCell ref="AD2:AF2"/>
    <mergeCell ref="CD3:CO3"/>
    <mergeCell ref="BK2:BM2"/>
    <mergeCell ref="BK3:BS3"/>
    <mergeCell ref="BA2:BC2"/>
    <mergeCell ref="BD2:BF2"/>
    <mergeCell ref="BG2:BI2"/>
    <mergeCell ref="BA3:BI3"/>
    <mergeCell ref="BN2:BP2"/>
    <mergeCell ref="CM2:CO2"/>
    <mergeCell ref="CD2:CF2"/>
    <mergeCell ref="AG3:AO3"/>
    <mergeCell ref="BU3:CC3"/>
    <mergeCell ref="BX2:BZ2"/>
    <mergeCell ref="CA2:CC2"/>
    <mergeCell ref="BQ2:BS2"/>
    <mergeCell ref="BU2:BW2"/>
    <mergeCell ref="AG2:AI2"/>
    <mergeCell ref="AJ2:AL2"/>
    <mergeCell ref="AM2:AO2"/>
    <mergeCell ref="AQ3:AY3"/>
    <mergeCell ref="AQ2:AS2"/>
    <mergeCell ref="T3:AB3"/>
    <mergeCell ref="J2:L2"/>
    <mergeCell ref="M2:O2"/>
    <mergeCell ref="P2:R2"/>
    <mergeCell ref="J3:R3"/>
    <mergeCell ref="W2:Y2"/>
    <mergeCell ref="Z2:AB2"/>
    <mergeCell ref="T2:V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57543-C3C3-4AD7-9074-E08244716958}">
  <dimension ref="A1:FG44"/>
  <sheetViews>
    <sheetView zoomScale="90" zoomScaleNormal="90" workbookViewId="0">
      <selection activeCell="B3" sqref="B3:D3"/>
    </sheetView>
  </sheetViews>
  <sheetFormatPr defaultRowHeight="15" x14ac:dyDescent="0.25"/>
  <cols>
    <col min="1" max="6" width="9.140625" style="24"/>
    <col min="7" max="7" width="7.42578125" style="24" customWidth="1"/>
    <col min="8" max="8" width="8.5703125" style="24" customWidth="1"/>
    <col min="9" max="9" width="6.42578125" style="24" customWidth="1"/>
    <col min="10" max="10" width="3.28515625" style="24" customWidth="1"/>
    <col min="11" max="11" width="9.85546875" style="24" customWidth="1"/>
    <col min="12" max="12" width="5.5703125" style="24" customWidth="1"/>
    <col min="13" max="13" width="4" style="24" customWidth="1"/>
    <col min="14" max="14" width="8.42578125" style="24" customWidth="1"/>
    <col min="15" max="15" width="5.5703125" style="24" customWidth="1"/>
    <col min="16" max="16" width="6.7109375" style="24" customWidth="1"/>
    <col min="17" max="18" width="5.5703125" style="24" customWidth="1"/>
    <col min="19" max="20" width="6.28515625" style="24" customWidth="1"/>
    <col min="21" max="21" width="13.28515625" style="24" bestFit="1" customWidth="1"/>
    <col min="22" max="29" width="6.28515625" style="24" customWidth="1"/>
    <col min="30" max="30" width="3.140625" style="24" customWidth="1"/>
    <col min="31" max="31" width="6.7109375" style="24" bestFit="1" customWidth="1"/>
    <col min="32" max="32" width="5.5703125" style="24" customWidth="1"/>
    <col min="33" max="33" width="4" style="24" customWidth="1"/>
    <col min="34" max="34" width="4.7109375" style="24" customWidth="1"/>
    <col min="35" max="35" width="5.5703125" style="24" customWidth="1"/>
    <col min="36" max="36" width="4" style="24" customWidth="1"/>
    <col min="37" max="38" width="5.5703125" style="24" customWidth="1"/>
    <col min="39" max="40" width="6.28515625" style="24" customWidth="1"/>
    <col min="41" max="41" width="14" style="24" bestFit="1" customWidth="1"/>
    <col min="42" max="42" width="4.42578125" style="24" bestFit="1" customWidth="1"/>
    <col min="43" max="48" width="6.42578125" style="24" customWidth="1"/>
    <col min="49" max="49" width="4.7109375" style="24" customWidth="1"/>
    <col min="50" max="53" width="6.42578125" style="24" customWidth="1"/>
    <col min="54" max="54" width="6.7109375" style="24" bestFit="1" customWidth="1"/>
    <col min="55" max="60" width="6.42578125" style="24" customWidth="1"/>
    <col min="61" max="61" width="14" style="24" bestFit="1" customWidth="1"/>
    <col min="62" max="65" width="6.42578125" style="24" customWidth="1"/>
    <col min="66" max="67" width="6.7109375" style="24" bestFit="1" customWidth="1"/>
    <col min="68" max="68" width="5.5703125" style="24" bestFit="1" customWidth="1"/>
    <col min="69" max="69" width="4" style="24" bestFit="1" customWidth="1"/>
    <col min="70" max="70" width="4.7109375" style="24" bestFit="1" customWidth="1"/>
    <col min="71" max="71" width="5.5703125" style="24" bestFit="1" customWidth="1"/>
    <col min="72" max="72" width="6.7109375" style="24" bestFit="1" customWidth="1"/>
    <col min="73" max="73" width="5.5703125" style="24" customWidth="1"/>
    <col min="74" max="74" width="5.5703125" style="24" bestFit="1" customWidth="1"/>
    <col min="75" max="76" width="6.28515625" style="24" customWidth="1"/>
    <col min="77" max="77" width="4.42578125" style="24" bestFit="1" customWidth="1"/>
    <col min="78" max="78" width="5.5703125" style="24" bestFit="1" customWidth="1"/>
    <col min="79" max="79" width="8.140625" style="24" customWidth="1"/>
    <col min="80" max="80" width="5.5703125" style="24" bestFit="1" customWidth="1"/>
    <col min="81" max="81" width="14" style="24" bestFit="1" customWidth="1"/>
    <col min="82" max="82" width="4.7109375" style="24" bestFit="1" customWidth="1"/>
    <col min="83" max="83" width="5.5703125" style="24" bestFit="1" customWidth="1"/>
    <col min="84" max="84" width="4" style="24" bestFit="1" customWidth="1"/>
    <col min="85" max="85" width="5.5703125" style="24" customWidth="1"/>
    <col min="86" max="86" width="5.5703125" style="24" bestFit="1" customWidth="1"/>
    <col min="87" max="89" width="6.28515625" style="24" customWidth="1"/>
    <col min="90" max="90" width="3.28515625" style="24" customWidth="1"/>
    <col min="91" max="91" width="6.7109375" style="24" bestFit="1" customWidth="1"/>
    <col min="92" max="92" width="5.5703125" style="24" bestFit="1" customWidth="1"/>
    <col min="93" max="93" width="4" style="24" bestFit="1" customWidth="1"/>
    <col min="94" max="94" width="5" style="24" bestFit="1" customWidth="1"/>
    <col min="95" max="95" width="6" style="24" bestFit="1" customWidth="1"/>
    <col min="96" max="96" width="4.7109375" style="24" bestFit="1" customWidth="1"/>
    <col min="97" max="98" width="5.5703125" style="24" bestFit="1" customWidth="1"/>
    <col min="99" max="99" width="8.140625" style="24" customWidth="1"/>
    <col min="100" max="100" width="5.5703125" style="24" customWidth="1"/>
    <col min="101" max="101" width="14" style="24" bestFit="1" customWidth="1"/>
    <col min="102" max="103" width="6.28515625" style="24" customWidth="1"/>
    <col min="104" max="104" width="6.42578125" style="24" customWidth="1"/>
    <col min="105" max="106" width="9.140625" style="24"/>
    <col min="107" max="111" width="6.42578125" style="24" customWidth="1"/>
    <col min="112" max="112" width="8" style="24" bestFit="1" customWidth="1"/>
    <col min="113" max="114" width="8" style="24" customWidth="1"/>
    <col min="115" max="115" width="12.140625" style="24" bestFit="1" customWidth="1"/>
    <col min="116" max="116" width="6.42578125" style="24" customWidth="1"/>
    <col min="117" max="117" width="13.28515625" style="24" customWidth="1"/>
    <col min="118" max="154" width="9.140625" style="25"/>
    <col min="155" max="155" width="8.140625" style="25" bestFit="1" customWidth="1"/>
    <col min="156" max="156" width="12.140625" style="25" bestFit="1" customWidth="1"/>
    <col min="157" max="157" width="13.28515625" style="25" bestFit="1" customWidth="1"/>
    <col min="158" max="158" width="9.140625" style="25"/>
    <col min="159" max="159" width="13.28515625" style="25" bestFit="1" customWidth="1"/>
    <col min="160" max="160" width="11" style="25" bestFit="1" customWidth="1"/>
    <col min="161" max="161" width="9.140625" style="25"/>
    <col min="162" max="162" width="19.28515625" style="25" bestFit="1" customWidth="1"/>
    <col min="163" max="16384" width="9.140625" style="25"/>
  </cols>
  <sheetData>
    <row r="1" spans="1:163" x14ac:dyDescent="0.25">
      <c r="A1" s="24" t="s">
        <v>54</v>
      </c>
    </row>
    <row r="2" spans="1:163" s="24" customFormat="1" x14ac:dyDescent="0.25">
      <c r="A2" s="21" t="s">
        <v>0</v>
      </c>
      <c r="B2" s="28" t="s">
        <v>30</v>
      </c>
      <c r="C2" s="30"/>
      <c r="D2" s="30"/>
      <c r="E2" s="29"/>
      <c r="F2" s="26"/>
      <c r="G2" s="20" t="s">
        <v>10</v>
      </c>
      <c r="H2" s="20"/>
      <c r="I2" s="20"/>
      <c r="J2" s="14"/>
      <c r="K2" s="20" t="s">
        <v>11</v>
      </c>
      <c r="L2" s="20"/>
      <c r="M2" s="20"/>
      <c r="N2" s="20" t="s">
        <v>12</v>
      </c>
      <c r="O2" s="20"/>
      <c r="P2" s="20"/>
      <c r="Q2" s="20" t="s">
        <v>16</v>
      </c>
      <c r="R2" s="20"/>
      <c r="S2" s="20"/>
      <c r="T2" s="20" t="s">
        <v>16</v>
      </c>
      <c r="U2" s="20"/>
      <c r="V2" s="28" t="s">
        <v>43</v>
      </c>
      <c r="W2" s="29"/>
      <c r="X2" s="28" t="s">
        <v>44</v>
      </c>
      <c r="Y2" s="29"/>
      <c r="Z2" s="28" t="s">
        <v>43</v>
      </c>
      <c r="AA2" s="29"/>
      <c r="AB2" s="28" t="s">
        <v>44</v>
      </c>
      <c r="AC2" s="29"/>
      <c r="AD2" s="14"/>
      <c r="AE2" s="28" t="s">
        <v>11</v>
      </c>
      <c r="AF2" s="30"/>
      <c r="AG2" s="29"/>
      <c r="AH2" s="20" t="s">
        <v>12</v>
      </c>
      <c r="AI2" s="20"/>
      <c r="AJ2" s="20"/>
      <c r="AK2" s="20" t="s">
        <v>16</v>
      </c>
      <c r="AL2" s="20"/>
      <c r="AM2" s="20"/>
      <c r="AN2" s="20" t="s">
        <v>16</v>
      </c>
      <c r="AO2" s="20"/>
      <c r="AP2" s="28" t="s">
        <v>43</v>
      </c>
      <c r="AQ2" s="29"/>
      <c r="AR2" s="28" t="s">
        <v>44</v>
      </c>
      <c r="AS2" s="29"/>
      <c r="AT2" s="28" t="s">
        <v>43</v>
      </c>
      <c r="AU2" s="29"/>
      <c r="AV2" s="28" t="s">
        <v>44</v>
      </c>
      <c r="AW2" s="29"/>
      <c r="AX2" s="14"/>
      <c r="AY2" s="20" t="s">
        <v>11</v>
      </c>
      <c r="AZ2" s="20"/>
      <c r="BA2" s="20"/>
      <c r="BB2" s="20" t="s">
        <v>12</v>
      </c>
      <c r="BC2" s="20"/>
      <c r="BD2" s="20"/>
      <c r="BE2" s="20" t="s">
        <v>16</v>
      </c>
      <c r="BF2" s="20"/>
      <c r="BG2" s="20"/>
      <c r="BH2" s="20" t="s">
        <v>16</v>
      </c>
      <c r="BI2" s="20"/>
      <c r="BJ2" s="28" t="s">
        <v>43</v>
      </c>
      <c r="BK2" s="29"/>
      <c r="BL2" s="28" t="s">
        <v>44</v>
      </c>
      <c r="BM2" s="29"/>
      <c r="BN2" s="28" t="s">
        <v>43</v>
      </c>
      <c r="BO2" s="29"/>
      <c r="BP2" s="28" t="s">
        <v>44</v>
      </c>
      <c r="BQ2" s="29"/>
      <c r="BR2" s="14"/>
      <c r="BS2" s="20" t="s">
        <v>11</v>
      </c>
      <c r="BT2" s="20"/>
      <c r="BU2" s="20"/>
      <c r="BV2" s="20" t="s">
        <v>12</v>
      </c>
      <c r="BW2" s="20"/>
      <c r="BX2" s="20"/>
      <c r="BY2" s="20" t="s">
        <v>16</v>
      </c>
      <c r="BZ2" s="20"/>
      <c r="CA2" s="20"/>
      <c r="CB2" s="20" t="s">
        <v>16</v>
      </c>
      <c r="CC2" s="20"/>
      <c r="CD2" s="28" t="s">
        <v>43</v>
      </c>
      <c r="CE2" s="29"/>
      <c r="CF2" s="28" t="s">
        <v>44</v>
      </c>
      <c r="CG2" s="29"/>
      <c r="CH2" s="28" t="s">
        <v>43</v>
      </c>
      <c r="CI2" s="29"/>
      <c r="CJ2" s="28" t="s">
        <v>44</v>
      </c>
      <c r="CK2" s="29"/>
      <c r="CL2" s="14"/>
      <c r="CM2" s="20" t="s">
        <v>11</v>
      </c>
      <c r="CN2" s="20"/>
      <c r="CO2" s="20"/>
      <c r="CP2" s="20" t="s">
        <v>12</v>
      </c>
      <c r="CQ2" s="20"/>
      <c r="CR2" s="20"/>
      <c r="CS2" s="20" t="s">
        <v>16</v>
      </c>
      <c r="CT2" s="20"/>
      <c r="CU2" s="20"/>
      <c r="CV2" s="20" t="s">
        <v>16</v>
      </c>
      <c r="CW2" s="20"/>
      <c r="CX2" s="28" t="s">
        <v>43</v>
      </c>
      <c r="CY2" s="29"/>
      <c r="CZ2" s="28" t="s">
        <v>44</v>
      </c>
      <c r="DA2" s="29"/>
      <c r="DB2" s="28" t="s">
        <v>43</v>
      </c>
      <c r="DC2" s="29"/>
      <c r="DD2" s="28" t="s">
        <v>44</v>
      </c>
      <c r="DE2" s="29"/>
      <c r="DF2" s="14"/>
      <c r="DG2" s="20" t="s">
        <v>11</v>
      </c>
      <c r="DH2" s="20"/>
      <c r="DI2" s="20"/>
      <c r="DJ2" s="20" t="s">
        <v>12</v>
      </c>
      <c r="DK2" s="20"/>
      <c r="DL2" s="20"/>
      <c r="DM2" s="20" t="s">
        <v>16</v>
      </c>
      <c r="DN2" s="20"/>
      <c r="DO2" s="20"/>
      <c r="DP2" s="26" t="s">
        <v>16</v>
      </c>
      <c r="DQ2" s="26"/>
      <c r="DR2" s="28" t="s">
        <v>43</v>
      </c>
      <c r="DS2" s="29"/>
      <c r="DT2" s="28" t="s">
        <v>44</v>
      </c>
      <c r="DU2" s="29"/>
      <c r="DV2" s="28" t="s">
        <v>43</v>
      </c>
      <c r="DW2" s="29"/>
      <c r="DX2" s="28" t="s">
        <v>44</v>
      </c>
      <c r="DY2" s="29"/>
      <c r="DZ2" s="27"/>
      <c r="EA2" s="27" t="s">
        <v>11</v>
      </c>
      <c r="EB2" s="27"/>
      <c r="EC2" s="27"/>
      <c r="ED2" s="31" t="s">
        <v>12</v>
      </c>
      <c r="EE2" s="32"/>
      <c r="EF2" s="32"/>
      <c r="EG2" s="32"/>
      <c r="EH2" s="33"/>
      <c r="EI2" s="14"/>
      <c r="EJ2" s="34" t="s">
        <v>16</v>
      </c>
      <c r="EK2" s="35"/>
      <c r="EL2" s="36"/>
      <c r="EM2" s="14"/>
      <c r="EN2" s="21"/>
      <c r="EO2" s="26"/>
      <c r="EP2" s="20" t="s">
        <v>30</v>
      </c>
      <c r="EQ2" s="20"/>
      <c r="ER2" s="28" t="s">
        <v>58</v>
      </c>
      <c r="ES2" s="30"/>
      <c r="ET2" s="30"/>
      <c r="EU2" s="30"/>
      <c r="EV2" s="30"/>
      <c r="EW2" s="30"/>
      <c r="EX2" s="30"/>
      <c r="EY2" s="29"/>
      <c r="EZ2" s="37" t="s">
        <v>25</v>
      </c>
      <c r="FA2" s="37"/>
      <c r="FB2" s="20" t="s">
        <v>31</v>
      </c>
      <c r="FC2" s="20"/>
      <c r="FD2" s="21"/>
      <c r="FE2" s="21"/>
      <c r="FF2" s="21"/>
      <c r="FG2" s="21"/>
    </row>
    <row r="3" spans="1:163" s="24" customFormat="1" x14ac:dyDescent="0.25">
      <c r="A3" s="21"/>
      <c r="B3" s="28" t="s">
        <v>5</v>
      </c>
      <c r="C3" s="30"/>
      <c r="D3" s="29"/>
      <c r="E3" s="21" t="s">
        <v>6</v>
      </c>
      <c r="F3" s="21" t="s">
        <v>47</v>
      </c>
      <c r="G3" s="28" t="s">
        <v>41</v>
      </c>
      <c r="H3" s="30"/>
      <c r="I3" s="29"/>
      <c r="J3" s="27"/>
      <c r="K3" s="26" t="s">
        <v>23</v>
      </c>
      <c r="L3" s="26"/>
      <c r="M3" s="26"/>
      <c r="N3" s="26"/>
      <c r="O3" s="26"/>
      <c r="P3" s="26"/>
      <c r="Q3" s="28" t="s">
        <v>41</v>
      </c>
      <c r="R3" s="30"/>
      <c r="S3" s="29"/>
      <c r="T3" s="28" t="s">
        <v>42</v>
      </c>
      <c r="U3" s="29"/>
      <c r="V3" s="26" t="s">
        <v>45</v>
      </c>
      <c r="W3" s="26" t="s">
        <v>46</v>
      </c>
      <c r="X3" s="28" t="s">
        <v>7</v>
      </c>
      <c r="Y3" s="29"/>
      <c r="Z3" s="26" t="s">
        <v>45</v>
      </c>
      <c r="AA3" s="26" t="s">
        <v>46</v>
      </c>
      <c r="AB3" s="28" t="s">
        <v>9</v>
      </c>
      <c r="AC3" s="29"/>
      <c r="AD3" s="14"/>
      <c r="AE3" s="28">
        <v>0.2</v>
      </c>
      <c r="AF3" s="30"/>
      <c r="AG3" s="30"/>
      <c r="AH3" s="30"/>
      <c r="AI3" s="30"/>
      <c r="AJ3" s="29"/>
      <c r="AK3" s="28" t="s">
        <v>41</v>
      </c>
      <c r="AL3" s="30"/>
      <c r="AM3" s="29"/>
      <c r="AN3" s="28" t="s">
        <v>42</v>
      </c>
      <c r="AO3" s="29"/>
      <c r="AP3" s="26" t="s">
        <v>45</v>
      </c>
      <c r="AQ3" s="26" t="s">
        <v>46</v>
      </c>
      <c r="AR3" s="28" t="s">
        <v>7</v>
      </c>
      <c r="AS3" s="29"/>
      <c r="AT3" s="26" t="s">
        <v>45</v>
      </c>
      <c r="AU3" s="26" t="s">
        <v>46</v>
      </c>
      <c r="AV3" s="28" t="s">
        <v>9</v>
      </c>
      <c r="AW3" s="29"/>
      <c r="AX3" s="14"/>
      <c r="AY3" s="28">
        <v>0.25</v>
      </c>
      <c r="AZ3" s="30"/>
      <c r="BA3" s="30"/>
      <c r="BB3" s="30"/>
      <c r="BC3" s="30"/>
      <c r="BD3" s="29"/>
      <c r="BE3" s="28" t="s">
        <v>41</v>
      </c>
      <c r="BF3" s="30"/>
      <c r="BG3" s="29"/>
      <c r="BH3" s="28" t="s">
        <v>42</v>
      </c>
      <c r="BI3" s="29"/>
      <c r="BJ3" s="26" t="s">
        <v>45</v>
      </c>
      <c r="BK3" s="26" t="s">
        <v>46</v>
      </c>
      <c r="BL3" s="28" t="s">
        <v>7</v>
      </c>
      <c r="BM3" s="29"/>
      <c r="BN3" s="26" t="s">
        <v>45</v>
      </c>
      <c r="BO3" s="26" t="s">
        <v>46</v>
      </c>
      <c r="BP3" s="28" t="s">
        <v>9</v>
      </c>
      <c r="BQ3" s="29"/>
      <c r="BR3" s="14"/>
      <c r="BS3" s="20">
        <v>0.3</v>
      </c>
      <c r="BT3" s="20"/>
      <c r="BU3" s="20"/>
      <c r="BV3" s="20"/>
      <c r="BW3" s="20"/>
      <c r="BX3" s="20"/>
      <c r="BY3" s="38"/>
      <c r="BZ3" s="38" t="s">
        <v>41</v>
      </c>
      <c r="CA3" s="39"/>
      <c r="CB3" s="28" t="s">
        <v>42</v>
      </c>
      <c r="CC3" s="29"/>
      <c r="CD3" s="26" t="s">
        <v>45</v>
      </c>
      <c r="CE3" s="26" t="s">
        <v>46</v>
      </c>
      <c r="CF3" s="28" t="s">
        <v>7</v>
      </c>
      <c r="CG3" s="29"/>
      <c r="CH3" s="26" t="s">
        <v>45</v>
      </c>
      <c r="CI3" s="26" t="s">
        <v>46</v>
      </c>
      <c r="CJ3" s="28" t="s">
        <v>9</v>
      </c>
      <c r="CK3" s="29"/>
      <c r="CL3" s="14"/>
      <c r="CM3" s="68">
        <v>0.35</v>
      </c>
      <c r="CN3" s="68"/>
      <c r="CO3" s="68"/>
      <c r="CP3" s="68"/>
      <c r="CQ3" s="68"/>
      <c r="CR3" s="68"/>
      <c r="CS3" s="38"/>
      <c r="CT3" s="38" t="s">
        <v>41</v>
      </c>
      <c r="CU3" s="39"/>
      <c r="CV3" s="28" t="s">
        <v>42</v>
      </c>
      <c r="CW3" s="29"/>
      <c r="CX3" s="26" t="s">
        <v>45</v>
      </c>
      <c r="CY3" s="26" t="s">
        <v>46</v>
      </c>
      <c r="CZ3" s="28" t="s">
        <v>7</v>
      </c>
      <c r="DA3" s="29"/>
      <c r="DB3" s="26" t="s">
        <v>45</v>
      </c>
      <c r="DC3" s="26" t="s">
        <v>46</v>
      </c>
      <c r="DD3" s="28" t="s">
        <v>9</v>
      </c>
      <c r="DE3" s="29"/>
      <c r="DF3" s="14"/>
      <c r="DG3" s="20">
        <v>0.4</v>
      </c>
      <c r="DH3" s="20"/>
      <c r="DI3" s="20"/>
      <c r="DJ3" s="20"/>
      <c r="DK3" s="20"/>
      <c r="DL3" s="20"/>
      <c r="DM3" s="38"/>
      <c r="DN3" s="38" t="s">
        <v>41</v>
      </c>
      <c r="DO3" s="39"/>
      <c r="DP3" s="28" t="s">
        <v>42</v>
      </c>
      <c r="DQ3" s="29"/>
      <c r="DR3" s="26" t="s">
        <v>45</v>
      </c>
      <c r="DS3" s="26" t="s">
        <v>46</v>
      </c>
      <c r="DT3" s="28" t="s">
        <v>7</v>
      </c>
      <c r="DU3" s="29"/>
      <c r="DV3" s="26" t="s">
        <v>45</v>
      </c>
      <c r="DW3" s="26" t="s">
        <v>46</v>
      </c>
      <c r="DX3" s="28" t="s">
        <v>9</v>
      </c>
      <c r="DY3" s="29"/>
      <c r="DZ3" s="14"/>
      <c r="EA3" s="34"/>
      <c r="EB3" s="35"/>
      <c r="EC3" s="35"/>
      <c r="ED3" s="35"/>
      <c r="EE3" s="35"/>
      <c r="EF3" s="35"/>
      <c r="EG3" s="35"/>
      <c r="EH3" s="35"/>
      <c r="EI3" s="35"/>
      <c r="EJ3" s="35"/>
      <c r="EK3" s="35"/>
      <c r="EL3" s="36"/>
      <c r="EM3" s="14"/>
      <c r="EN3" s="21"/>
      <c r="EO3" s="21"/>
      <c r="EP3" s="21" t="s">
        <v>5</v>
      </c>
      <c r="EQ3" s="21" t="s">
        <v>6</v>
      </c>
      <c r="ER3" s="28" t="s">
        <v>55</v>
      </c>
      <c r="ES3" s="29"/>
      <c r="ET3" s="28" t="s">
        <v>56</v>
      </c>
      <c r="EU3" s="29"/>
      <c r="EV3" s="28" t="s">
        <v>55</v>
      </c>
      <c r="EW3" s="29"/>
      <c r="EX3" s="28" t="s">
        <v>56</v>
      </c>
      <c r="EY3" s="29"/>
      <c r="EZ3" s="21" t="s">
        <v>32</v>
      </c>
      <c r="FA3" s="21" t="s">
        <v>48</v>
      </c>
      <c r="FB3" s="21" t="s">
        <v>29</v>
      </c>
      <c r="FC3" s="21" t="s">
        <v>28</v>
      </c>
      <c r="FD3" s="21" t="s">
        <v>57</v>
      </c>
      <c r="FE3" s="21" t="s">
        <v>40</v>
      </c>
      <c r="FF3" s="21" t="s">
        <v>59</v>
      </c>
      <c r="FG3" s="21" t="s">
        <v>52</v>
      </c>
    </row>
    <row r="4" spans="1:163" s="24" customFormat="1" x14ac:dyDescent="0.25">
      <c r="A4" s="21"/>
      <c r="B4" s="21" t="s">
        <v>14</v>
      </c>
      <c r="C4" s="21" t="s">
        <v>13</v>
      </c>
      <c r="D4" s="21" t="s">
        <v>15</v>
      </c>
      <c r="E4" s="21"/>
      <c r="F4" s="21"/>
      <c r="G4" s="21" t="s">
        <v>7</v>
      </c>
      <c r="H4" s="21" t="s">
        <v>9</v>
      </c>
      <c r="I4" s="21" t="s">
        <v>8</v>
      </c>
      <c r="J4" s="8"/>
      <c r="K4" s="21" t="s">
        <v>7</v>
      </c>
      <c r="L4" s="21" t="s">
        <v>9</v>
      </c>
      <c r="M4" s="21" t="s">
        <v>8</v>
      </c>
      <c r="N4" s="21" t="s">
        <v>7</v>
      </c>
      <c r="O4" s="21" t="s">
        <v>9</v>
      </c>
      <c r="P4" s="21" t="s">
        <v>8</v>
      </c>
      <c r="Q4" s="21" t="s">
        <v>7</v>
      </c>
      <c r="R4" s="21" t="s">
        <v>9</v>
      </c>
      <c r="S4" s="21" t="s">
        <v>8</v>
      </c>
      <c r="T4" s="21" t="s">
        <v>22</v>
      </c>
      <c r="U4" s="21" t="s">
        <v>9</v>
      </c>
      <c r="V4" s="21"/>
      <c r="W4" s="21"/>
      <c r="X4" s="21"/>
      <c r="Y4" s="21"/>
      <c r="Z4" s="21"/>
      <c r="AA4" s="21"/>
      <c r="AB4" s="21"/>
      <c r="AC4" s="21"/>
      <c r="AD4" s="8"/>
      <c r="AE4" s="21" t="s">
        <v>7</v>
      </c>
      <c r="AF4" s="21" t="s">
        <v>9</v>
      </c>
      <c r="AG4" s="21" t="s">
        <v>8</v>
      </c>
      <c r="AH4" s="21" t="s">
        <v>7</v>
      </c>
      <c r="AI4" s="21" t="s">
        <v>9</v>
      </c>
      <c r="AJ4" s="21" t="s">
        <v>8</v>
      </c>
      <c r="AK4" s="21" t="s">
        <v>7</v>
      </c>
      <c r="AL4" s="21" t="s">
        <v>9</v>
      </c>
      <c r="AM4" s="21" t="s">
        <v>8</v>
      </c>
      <c r="AN4" s="21"/>
      <c r="AO4" s="21"/>
      <c r="AP4" s="21"/>
      <c r="AQ4" s="21"/>
      <c r="AR4" s="21"/>
      <c r="AS4" s="21"/>
      <c r="AT4" s="21"/>
      <c r="AU4" s="21"/>
      <c r="AV4" s="21"/>
      <c r="AW4" s="21"/>
      <c r="AX4" s="8"/>
      <c r="AY4" s="21" t="s">
        <v>7</v>
      </c>
      <c r="AZ4" s="21" t="s">
        <v>9</v>
      </c>
      <c r="BA4" s="21" t="s">
        <v>8</v>
      </c>
      <c r="BB4" s="21" t="s">
        <v>7</v>
      </c>
      <c r="BC4" s="21" t="s">
        <v>9</v>
      </c>
      <c r="BD4" s="21" t="s">
        <v>8</v>
      </c>
      <c r="BE4" s="21" t="s">
        <v>7</v>
      </c>
      <c r="BF4" s="21" t="s">
        <v>9</v>
      </c>
      <c r="BG4" s="21" t="s">
        <v>8</v>
      </c>
      <c r="BH4" s="21"/>
      <c r="BI4" s="21"/>
      <c r="BJ4" s="21"/>
      <c r="BK4" s="21"/>
      <c r="BL4" s="21"/>
      <c r="BM4" s="21"/>
      <c r="BN4" s="21"/>
      <c r="BO4" s="21"/>
      <c r="BP4" s="21"/>
      <c r="BQ4" s="21"/>
      <c r="BR4" s="8"/>
      <c r="BS4" s="21" t="s">
        <v>7</v>
      </c>
      <c r="BT4" s="21" t="s">
        <v>9</v>
      </c>
      <c r="BU4" s="21" t="s">
        <v>8</v>
      </c>
      <c r="BV4" s="21" t="s">
        <v>7</v>
      </c>
      <c r="BW4" s="21" t="s">
        <v>9</v>
      </c>
      <c r="BX4" s="21" t="s">
        <v>8</v>
      </c>
      <c r="BY4" s="21" t="s">
        <v>7</v>
      </c>
      <c r="BZ4" s="21" t="s">
        <v>9</v>
      </c>
      <c r="CA4" s="21" t="s">
        <v>8</v>
      </c>
      <c r="CB4" s="21"/>
      <c r="CC4" s="21"/>
      <c r="CD4" s="21"/>
      <c r="CE4" s="21"/>
      <c r="CF4" s="21"/>
      <c r="CG4" s="21"/>
      <c r="CH4" s="21"/>
      <c r="CI4" s="21"/>
      <c r="CJ4" s="21"/>
      <c r="CK4" s="21"/>
      <c r="CL4" s="8"/>
      <c r="CM4" s="21" t="s">
        <v>7</v>
      </c>
      <c r="CN4" s="21" t="s">
        <v>9</v>
      </c>
      <c r="CO4" s="21" t="s">
        <v>8</v>
      </c>
      <c r="CP4" s="21" t="s">
        <v>7</v>
      </c>
      <c r="CQ4" s="21" t="s">
        <v>9</v>
      </c>
      <c r="CR4" s="21" t="s">
        <v>8</v>
      </c>
      <c r="CS4" s="21" t="s">
        <v>7</v>
      </c>
      <c r="CT4" s="21" t="s">
        <v>9</v>
      </c>
      <c r="CU4" s="21" t="s">
        <v>8</v>
      </c>
      <c r="CV4" s="21"/>
      <c r="CW4" s="21"/>
      <c r="CX4" s="21"/>
      <c r="CY4" s="21"/>
      <c r="CZ4" s="21"/>
      <c r="DA4" s="21"/>
      <c r="DB4" s="21"/>
      <c r="DC4" s="21"/>
      <c r="DD4" s="21"/>
      <c r="DE4" s="21"/>
      <c r="DF4" s="8"/>
      <c r="DG4" s="21" t="s">
        <v>7</v>
      </c>
      <c r="DH4" s="21" t="s">
        <v>9</v>
      </c>
      <c r="DI4" s="21" t="s">
        <v>8</v>
      </c>
      <c r="DJ4" s="21" t="s">
        <v>7</v>
      </c>
      <c r="DK4" s="21" t="s">
        <v>9</v>
      </c>
      <c r="DL4" s="21" t="s">
        <v>8</v>
      </c>
      <c r="DM4" s="21" t="s">
        <v>7</v>
      </c>
      <c r="DN4" s="21" t="s">
        <v>9</v>
      </c>
      <c r="DO4" s="21" t="s">
        <v>8</v>
      </c>
      <c r="DP4" s="21"/>
      <c r="DQ4" s="21"/>
      <c r="DR4" s="21"/>
      <c r="DS4" s="21"/>
      <c r="DT4" s="21"/>
      <c r="DU4" s="21"/>
      <c r="DV4" s="21"/>
      <c r="DW4" s="21"/>
      <c r="DX4" s="21"/>
      <c r="DY4" s="21"/>
      <c r="DZ4" s="8"/>
      <c r="EA4" s="8" t="s">
        <v>7</v>
      </c>
      <c r="EB4" s="8" t="s">
        <v>9</v>
      </c>
      <c r="EC4" s="8" t="s">
        <v>8</v>
      </c>
      <c r="ED4" s="8"/>
      <c r="EE4" s="8"/>
      <c r="EF4" s="8" t="s">
        <v>7</v>
      </c>
      <c r="EG4" s="8" t="s">
        <v>9</v>
      </c>
      <c r="EH4" s="8" t="s">
        <v>8</v>
      </c>
      <c r="EI4" s="8"/>
      <c r="EJ4" s="8" t="s">
        <v>7</v>
      </c>
      <c r="EK4" s="8" t="s">
        <v>9</v>
      </c>
      <c r="EL4" s="8" t="s">
        <v>8</v>
      </c>
      <c r="EM4" s="8"/>
      <c r="EN4" s="21"/>
      <c r="EO4" s="21"/>
      <c r="EP4" s="21"/>
      <c r="EQ4" s="21"/>
      <c r="ER4" s="21" t="s">
        <v>26</v>
      </c>
      <c r="ES4" s="21" t="s">
        <v>27</v>
      </c>
      <c r="ET4" s="21" t="s">
        <v>26</v>
      </c>
      <c r="EU4" s="21" t="s">
        <v>27</v>
      </c>
      <c r="EV4" s="21" t="s">
        <v>26</v>
      </c>
      <c r="EW4" s="21" t="s">
        <v>27</v>
      </c>
      <c r="EX4" s="21" t="s">
        <v>26</v>
      </c>
      <c r="EY4" s="21" t="s">
        <v>27</v>
      </c>
      <c r="EZ4" s="21"/>
      <c r="FA4" s="21"/>
      <c r="FB4" s="21"/>
      <c r="FC4" s="21"/>
      <c r="FD4" s="21"/>
      <c r="FE4" s="21"/>
      <c r="FF4" s="21"/>
      <c r="FG4" s="21"/>
    </row>
    <row r="5" spans="1:163" s="24" customFormat="1" x14ac:dyDescent="0.25">
      <c r="A5" s="22" t="s">
        <v>1</v>
      </c>
      <c r="B5" s="22">
        <v>113.7</v>
      </c>
      <c r="C5" s="22">
        <v>116.9</v>
      </c>
      <c r="D5" s="22">
        <f t="shared" ref="D5:D36" si="0">(B5+C5)/2</f>
        <v>115.30000000000001</v>
      </c>
      <c r="E5" s="22">
        <f>D5/3600</f>
        <v>3.202777777777778E-2</v>
      </c>
      <c r="F5" s="22">
        <f t="shared" ref="F5:F36" si="1">E5/0.6</f>
        <v>5.3379629629629638E-2</v>
      </c>
      <c r="G5" s="22">
        <v>434</v>
      </c>
      <c r="H5" s="22">
        <v>0</v>
      </c>
      <c r="I5" s="22">
        <v>3</v>
      </c>
      <c r="J5" s="8"/>
      <c r="K5" s="22">
        <v>524.5</v>
      </c>
      <c r="L5" s="22">
        <v>68.8</v>
      </c>
      <c r="M5" s="22">
        <v>35</v>
      </c>
      <c r="N5" s="22">
        <f t="shared" ref="N5:N44" si="2">K5-G5</f>
        <v>90.5</v>
      </c>
      <c r="O5" s="22">
        <f t="shared" ref="O5:O44" si="3">L5-H5</f>
        <v>68.8</v>
      </c>
      <c r="P5" s="22">
        <f t="shared" ref="P5:P44" si="4">M5-I5</f>
        <v>32</v>
      </c>
      <c r="Q5" s="22">
        <f>N5-$EF$5</f>
        <v>0</v>
      </c>
      <c r="R5" s="22">
        <f>O5-$EG$5</f>
        <v>0</v>
      </c>
      <c r="S5" s="22">
        <f>P5-$EH$5</f>
        <v>0</v>
      </c>
      <c r="T5" s="22"/>
      <c r="U5" s="22"/>
      <c r="V5" s="22"/>
      <c r="W5" s="22"/>
      <c r="X5" s="22"/>
      <c r="Y5" s="22"/>
      <c r="Z5" s="22"/>
      <c r="AA5" s="22"/>
      <c r="AB5" s="22"/>
      <c r="AC5" s="22"/>
      <c r="AD5" s="8"/>
      <c r="AE5" s="22">
        <v>524.5</v>
      </c>
      <c r="AF5" s="22">
        <v>68.8</v>
      </c>
      <c r="AG5" s="22">
        <v>35</v>
      </c>
      <c r="AH5" s="22">
        <f t="shared" ref="AH5:AH36" si="5">AE5-G5</f>
        <v>90.5</v>
      </c>
      <c r="AI5" s="22">
        <f t="shared" ref="AI5:AI36" si="6">AF5-H5</f>
        <v>68.8</v>
      </c>
      <c r="AJ5" s="22">
        <f t="shared" ref="AJ5:AJ36" si="7">AG5-I5</f>
        <v>32</v>
      </c>
      <c r="AK5" s="22">
        <f>AH5-$EF$5</f>
        <v>0</v>
      </c>
      <c r="AL5" s="22">
        <f>AI5-$EG$5</f>
        <v>0</v>
      </c>
      <c r="AM5" s="22">
        <f>AJ5-$EH$5</f>
        <v>0</v>
      </c>
      <c r="AN5" s="22"/>
      <c r="AO5" s="22"/>
      <c r="AP5" s="22"/>
      <c r="AQ5" s="22"/>
      <c r="AR5" s="22"/>
      <c r="AS5" s="22"/>
      <c r="AT5" s="22"/>
      <c r="AU5" s="22"/>
      <c r="AV5" s="22"/>
      <c r="AW5" s="22"/>
      <c r="AX5" s="8"/>
      <c r="AY5" s="22">
        <v>523.5</v>
      </c>
      <c r="AZ5" s="22">
        <v>70.400000000000006</v>
      </c>
      <c r="BA5" s="22">
        <v>28</v>
      </c>
      <c r="BB5" s="22">
        <f t="shared" ref="BB5:BB44" si="8">AY5-G5</f>
        <v>89.5</v>
      </c>
      <c r="BC5" s="22">
        <f t="shared" ref="BC5:BC44" si="9">AZ5-H5</f>
        <v>70.400000000000006</v>
      </c>
      <c r="BD5" s="22">
        <f t="shared" ref="BD5:BD44" si="10">BA5-I5</f>
        <v>25</v>
      </c>
      <c r="BE5" s="22"/>
      <c r="BF5" s="22"/>
      <c r="BG5" s="22"/>
      <c r="BH5" s="22"/>
      <c r="BI5" s="22"/>
      <c r="BJ5" s="22"/>
      <c r="BK5" s="22"/>
      <c r="BL5" s="22"/>
      <c r="BM5" s="22"/>
      <c r="BN5" s="22"/>
      <c r="BO5" s="22"/>
      <c r="BP5" s="22"/>
      <c r="BQ5" s="22"/>
      <c r="BR5" s="8"/>
      <c r="BS5" s="22">
        <v>524.5</v>
      </c>
      <c r="BT5" s="22">
        <v>68.8</v>
      </c>
      <c r="BU5" s="22">
        <v>35</v>
      </c>
      <c r="BV5" s="22">
        <f t="shared" ref="BV5:BV44" si="11">BS5-G5</f>
        <v>90.5</v>
      </c>
      <c r="BW5" s="22">
        <f t="shared" ref="BW5:BW44" si="12">BT5-H5</f>
        <v>68.8</v>
      </c>
      <c r="BX5" s="22">
        <f t="shared" ref="BX5:BX44" si="13">BU5-I5</f>
        <v>32</v>
      </c>
      <c r="BY5" s="22"/>
      <c r="BZ5" s="22"/>
      <c r="CA5" s="22"/>
      <c r="CB5" s="22"/>
      <c r="CC5" s="22"/>
      <c r="CD5" s="22"/>
      <c r="CE5" s="22"/>
      <c r="CF5" s="22"/>
      <c r="CG5" s="22"/>
      <c r="CH5" s="22"/>
      <c r="CI5" s="22"/>
      <c r="CJ5" s="22"/>
      <c r="CK5" s="22"/>
      <c r="CL5" s="8"/>
      <c r="CM5" s="22">
        <v>524.5</v>
      </c>
      <c r="CN5" s="22">
        <v>68.8</v>
      </c>
      <c r="CO5" s="22">
        <v>35</v>
      </c>
      <c r="CP5" s="22">
        <f t="shared" ref="CP5:CP44" si="14">CM5-G5</f>
        <v>90.5</v>
      </c>
      <c r="CQ5" s="22">
        <f t="shared" ref="CQ5:CQ44" si="15">CN5-H5</f>
        <v>68.8</v>
      </c>
      <c r="CR5" s="22">
        <f t="shared" ref="CR5:CR44" si="16">CO5-I5</f>
        <v>32</v>
      </c>
      <c r="CS5" s="22"/>
      <c r="CT5" s="22"/>
      <c r="CU5" s="22"/>
      <c r="CV5" s="22"/>
      <c r="CW5" s="22"/>
      <c r="CX5" s="22"/>
      <c r="CY5" s="22"/>
      <c r="CZ5" s="22"/>
      <c r="DA5" s="22"/>
      <c r="DB5" s="22"/>
      <c r="DC5" s="22"/>
      <c r="DD5" s="22"/>
      <c r="DE5" s="22"/>
      <c r="DF5" s="8"/>
      <c r="DG5" s="22">
        <v>524.5</v>
      </c>
      <c r="DH5" s="22">
        <v>68.8</v>
      </c>
      <c r="DI5" s="22">
        <v>35</v>
      </c>
      <c r="DJ5" s="22">
        <f t="shared" ref="DJ5:DJ44" si="17">DG5-G5</f>
        <v>90.5</v>
      </c>
      <c r="DK5" s="22">
        <f t="shared" ref="DK5:DK44" si="18">DH5-H5</f>
        <v>68.8</v>
      </c>
      <c r="DL5" s="22">
        <f t="shared" ref="DL5:DL44" si="19">DI5-I5</f>
        <v>32</v>
      </c>
      <c r="DM5" s="22"/>
      <c r="DN5" s="22"/>
      <c r="DO5" s="22"/>
      <c r="DP5" s="22"/>
      <c r="DQ5" s="22"/>
      <c r="DR5" s="22"/>
      <c r="DS5" s="22"/>
      <c r="DT5" s="22"/>
      <c r="DU5" s="22"/>
      <c r="DV5" s="22"/>
      <c r="DW5" s="22"/>
      <c r="DX5" s="22"/>
      <c r="DY5" s="22"/>
      <c r="DZ5" s="8"/>
      <c r="EA5" s="8">
        <v>524.5</v>
      </c>
      <c r="EB5" s="8">
        <v>68.8</v>
      </c>
      <c r="EC5" s="8">
        <v>35</v>
      </c>
      <c r="ED5" s="8"/>
      <c r="EE5" s="8"/>
      <c r="EF5" s="8">
        <f t="shared" ref="EF5:EF44" si="20">EA5-G5</f>
        <v>90.5</v>
      </c>
      <c r="EG5" s="8">
        <f t="shared" ref="EG5:EG44" si="21">EB5-H5</f>
        <v>68.8</v>
      </c>
      <c r="EH5" s="8">
        <f t="shared" ref="EH5:EH44" si="22">EC5-I5</f>
        <v>32</v>
      </c>
      <c r="EI5" s="8"/>
      <c r="EJ5" s="8"/>
      <c r="EK5" s="8"/>
      <c r="EL5" s="8"/>
      <c r="EM5" s="8"/>
      <c r="EN5" s="40" t="s">
        <v>36</v>
      </c>
      <c r="EO5" s="41"/>
      <c r="EP5" s="22">
        <v>115.2</v>
      </c>
      <c r="EQ5" s="22">
        <f>EP5/3600</f>
        <v>3.2000000000000001E-2</v>
      </c>
      <c r="ER5" s="22"/>
      <c r="ES5" s="22"/>
      <c r="ET5" s="22"/>
      <c r="EU5" s="22"/>
      <c r="EV5" s="22"/>
      <c r="EW5" s="22"/>
      <c r="EX5" s="22"/>
      <c r="EY5" s="22"/>
      <c r="EZ5" s="22">
        <v>30</v>
      </c>
      <c r="FA5" s="22"/>
      <c r="FB5" s="42">
        <f t="shared" ref="FB5:FB44" si="23">(0.6*((EZ5)/1000))/(0.6+(2*((EZ5)/1000)))</f>
        <v>2.7272727272727275E-2</v>
      </c>
      <c r="FC5" s="42" t="e">
        <f>(FB5^(2/3))*((1/5)^0.5)/((EV5+EX5+ET5+ER5)/4)</f>
        <v>#DIV/0!</v>
      </c>
      <c r="FD5" s="22">
        <f>(ER5+ET5)/2</f>
        <v>0</v>
      </c>
      <c r="FE5" s="22">
        <f>FD5/SQRT(9.81*(EZ5/1000))</f>
        <v>0</v>
      </c>
      <c r="FF5" s="22"/>
      <c r="FG5" s="22"/>
    </row>
    <row r="6" spans="1:163" s="24" customFormat="1" x14ac:dyDescent="0.25">
      <c r="A6" s="22" t="s">
        <v>1</v>
      </c>
      <c r="B6" s="22">
        <v>150.30000000000001</v>
      </c>
      <c r="C6" s="22">
        <v>152.19999999999999</v>
      </c>
      <c r="D6" s="22">
        <f t="shared" si="0"/>
        <v>151.25</v>
      </c>
      <c r="E6" s="22">
        <f t="shared" ref="E6:E14" si="24">D6/3600</f>
        <v>4.2013888888888892E-2</v>
      </c>
      <c r="F6" s="22">
        <f t="shared" si="1"/>
        <v>7.0023148148148154E-2</v>
      </c>
      <c r="G6" s="22">
        <v>434</v>
      </c>
      <c r="H6" s="22">
        <v>0</v>
      </c>
      <c r="I6" s="22">
        <v>3</v>
      </c>
      <c r="J6" s="8"/>
      <c r="K6" s="22">
        <v>542</v>
      </c>
      <c r="L6" s="22">
        <v>81.7</v>
      </c>
      <c r="M6" s="22">
        <v>40</v>
      </c>
      <c r="N6" s="22">
        <f t="shared" si="2"/>
        <v>108</v>
      </c>
      <c r="O6" s="22">
        <f t="shared" si="3"/>
        <v>81.7</v>
      </c>
      <c r="P6" s="22">
        <f t="shared" si="4"/>
        <v>37</v>
      </c>
      <c r="Q6" s="22">
        <f>N6-$EF$6</f>
        <v>0</v>
      </c>
      <c r="R6" s="22">
        <f>O6-$EG$6</f>
        <v>0</v>
      </c>
      <c r="S6" s="22">
        <f>P6-$EH$6</f>
        <v>0</v>
      </c>
      <c r="T6" s="22"/>
      <c r="U6" s="22"/>
      <c r="V6" s="22"/>
      <c r="W6" s="22"/>
      <c r="X6" s="22"/>
      <c r="Y6" s="22"/>
      <c r="Z6" s="22"/>
      <c r="AA6" s="22"/>
      <c r="AB6" s="22"/>
      <c r="AC6" s="22"/>
      <c r="AD6" s="8"/>
      <c r="AE6" s="22">
        <v>542</v>
      </c>
      <c r="AF6" s="22">
        <v>81.7</v>
      </c>
      <c r="AG6" s="22">
        <v>40</v>
      </c>
      <c r="AH6" s="22">
        <f t="shared" si="5"/>
        <v>108</v>
      </c>
      <c r="AI6" s="22">
        <f t="shared" si="6"/>
        <v>81.7</v>
      </c>
      <c r="AJ6" s="22">
        <f t="shared" si="7"/>
        <v>37</v>
      </c>
      <c r="AK6" s="22">
        <f>AH6-$EF$6</f>
        <v>0</v>
      </c>
      <c r="AL6" s="22">
        <f>AI6-$EG$6</f>
        <v>0</v>
      </c>
      <c r="AM6" s="22">
        <f>AJ6-$EH$6</f>
        <v>0</v>
      </c>
      <c r="AN6" s="22"/>
      <c r="AO6" s="22"/>
      <c r="AP6" s="22"/>
      <c r="AQ6" s="22"/>
      <c r="AR6" s="22"/>
      <c r="AS6" s="22"/>
      <c r="AT6" s="22"/>
      <c r="AU6" s="22"/>
      <c r="AV6" s="22"/>
      <c r="AW6" s="22"/>
      <c r="AX6" s="8"/>
      <c r="AY6" s="22">
        <v>540.5</v>
      </c>
      <c r="AZ6" s="22">
        <v>83.7</v>
      </c>
      <c r="BA6" s="22">
        <v>33</v>
      </c>
      <c r="BB6" s="22">
        <f t="shared" si="8"/>
        <v>106.5</v>
      </c>
      <c r="BC6" s="22">
        <f t="shared" si="9"/>
        <v>83.7</v>
      </c>
      <c r="BD6" s="22">
        <f t="shared" si="10"/>
        <v>30</v>
      </c>
      <c r="BE6" s="22"/>
      <c r="BF6" s="22"/>
      <c r="BG6" s="22"/>
      <c r="BH6" s="22"/>
      <c r="BI6" s="22"/>
      <c r="BJ6" s="22"/>
      <c r="BK6" s="22"/>
      <c r="BL6" s="22"/>
      <c r="BM6" s="22"/>
      <c r="BN6" s="22"/>
      <c r="BO6" s="22"/>
      <c r="BP6" s="22"/>
      <c r="BQ6" s="22"/>
      <c r="BR6" s="8"/>
      <c r="BS6" s="22">
        <v>542</v>
      </c>
      <c r="BT6" s="22">
        <v>81.7</v>
      </c>
      <c r="BU6" s="22">
        <v>40</v>
      </c>
      <c r="BV6" s="22">
        <f t="shared" si="11"/>
        <v>108</v>
      </c>
      <c r="BW6" s="22">
        <f t="shared" si="12"/>
        <v>81.7</v>
      </c>
      <c r="BX6" s="22">
        <f t="shared" si="13"/>
        <v>37</v>
      </c>
      <c r="BY6" s="22"/>
      <c r="BZ6" s="22"/>
      <c r="CA6" s="22"/>
      <c r="CB6" s="22"/>
      <c r="CC6" s="22"/>
      <c r="CD6" s="22"/>
      <c r="CE6" s="22"/>
      <c r="CF6" s="22"/>
      <c r="CG6" s="22"/>
      <c r="CH6" s="22"/>
      <c r="CI6" s="22"/>
      <c r="CJ6" s="22"/>
      <c r="CK6" s="22"/>
      <c r="CL6" s="8"/>
      <c r="CM6" s="22">
        <v>542</v>
      </c>
      <c r="CN6" s="22">
        <v>81.7</v>
      </c>
      <c r="CO6" s="22">
        <v>40</v>
      </c>
      <c r="CP6" s="22">
        <f t="shared" si="14"/>
        <v>108</v>
      </c>
      <c r="CQ6" s="22">
        <f t="shared" si="15"/>
        <v>81.7</v>
      </c>
      <c r="CR6" s="22">
        <f t="shared" si="16"/>
        <v>37</v>
      </c>
      <c r="CS6" s="22"/>
      <c r="CT6" s="22"/>
      <c r="CU6" s="22"/>
      <c r="CV6" s="22"/>
      <c r="CW6" s="22"/>
      <c r="CX6" s="22"/>
      <c r="CY6" s="22"/>
      <c r="CZ6" s="22"/>
      <c r="DA6" s="22"/>
      <c r="DB6" s="22"/>
      <c r="DC6" s="22"/>
      <c r="DD6" s="22"/>
      <c r="DE6" s="22"/>
      <c r="DF6" s="8"/>
      <c r="DG6" s="22">
        <v>542</v>
      </c>
      <c r="DH6" s="22">
        <v>81.7</v>
      </c>
      <c r="DI6" s="22">
        <v>40</v>
      </c>
      <c r="DJ6" s="22">
        <f t="shared" si="17"/>
        <v>108</v>
      </c>
      <c r="DK6" s="22">
        <f t="shared" si="18"/>
        <v>81.7</v>
      </c>
      <c r="DL6" s="22">
        <f t="shared" si="19"/>
        <v>37</v>
      </c>
      <c r="DM6" s="22"/>
      <c r="DN6" s="22"/>
      <c r="DO6" s="22"/>
      <c r="DP6" s="22"/>
      <c r="DQ6" s="22"/>
      <c r="DR6" s="22"/>
      <c r="DS6" s="22"/>
      <c r="DT6" s="22"/>
      <c r="DU6" s="22"/>
      <c r="DV6" s="22"/>
      <c r="DW6" s="22"/>
      <c r="DX6" s="22"/>
      <c r="DY6" s="22"/>
      <c r="DZ6" s="8"/>
      <c r="EA6" s="8">
        <v>542</v>
      </c>
      <c r="EB6" s="8">
        <v>81.7</v>
      </c>
      <c r="EC6" s="8">
        <v>40</v>
      </c>
      <c r="ED6" s="8"/>
      <c r="EE6" s="8"/>
      <c r="EF6" s="8">
        <f t="shared" si="20"/>
        <v>108</v>
      </c>
      <c r="EG6" s="8">
        <f t="shared" si="21"/>
        <v>81.7</v>
      </c>
      <c r="EH6" s="8">
        <f t="shared" si="22"/>
        <v>37</v>
      </c>
      <c r="EI6" s="8"/>
      <c r="EJ6" s="8"/>
      <c r="EK6" s="8"/>
      <c r="EL6" s="8"/>
      <c r="EM6" s="8"/>
      <c r="EN6" s="43"/>
      <c r="EO6" s="44"/>
      <c r="EP6" s="22">
        <v>151.19999999999999</v>
      </c>
      <c r="EQ6" s="22">
        <f t="shared" ref="EQ6:EQ44" si="25">EP6/3600</f>
        <v>4.1999999999999996E-2</v>
      </c>
      <c r="ER6" s="22">
        <v>2.6480000000000001</v>
      </c>
      <c r="ES6" s="22">
        <v>4.0000000000000001E-3</v>
      </c>
      <c r="ET6" s="22">
        <v>2.6150000000000002</v>
      </c>
      <c r="EU6" s="22">
        <v>8.9999999999999993E-3</v>
      </c>
      <c r="EV6" s="22"/>
      <c r="EW6" s="22"/>
      <c r="EX6" s="22"/>
      <c r="EY6" s="22"/>
      <c r="EZ6" s="22">
        <v>40</v>
      </c>
      <c r="FA6" s="22"/>
      <c r="FB6" s="42">
        <f t="shared" si="23"/>
        <v>3.529411764705883E-2</v>
      </c>
      <c r="FC6" s="42">
        <f t="shared" ref="FC6:FC14" si="26">(FB6^(2/3))*((1/5)^0.5)/((ET6+ER6)/2)</f>
        <v>1.8285766769586004E-2</v>
      </c>
      <c r="FD6" s="22">
        <f t="shared" ref="FD6:FD14" si="27">(ER6+ET6)/2</f>
        <v>2.6315</v>
      </c>
      <c r="FE6" s="22">
        <f t="shared" ref="FE6:FE44" si="28">FD6/SQRT(9.81*(EZ6/1000))</f>
        <v>4.2008664492657664</v>
      </c>
      <c r="FF6" s="22"/>
      <c r="FG6" s="22"/>
    </row>
    <row r="7" spans="1:163" s="24" customFormat="1" x14ac:dyDescent="0.25">
      <c r="A7" s="22" t="s">
        <v>1</v>
      </c>
      <c r="B7" s="22">
        <v>185.5</v>
      </c>
      <c r="C7" s="22">
        <v>188.7</v>
      </c>
      <c r="D7" s="22">
        <f t="shared" si="0"/>
        <v>187.1</v>
      </c>
      <c r="E7" s="22">
        <f t="shared" si="24"/>
        <v>5.1972222222222218E-2</v>
      </c>
      <c r="F7" s="22">
        <f t="shared" si="1"/>
        <v>8.6620370370370361E-2</v>
      </c>
      <c r="G7" s="22">
        <v>434</v>
      </c>
      <c r="H7" s="22">
        <v>0</v>
      </c>
      <c r="I7" s="22">
        <v>3</v>
      </c>
      <c r="J7" s="8"/>
      <c r="K7" s="22">
        <v>557</v>
      </c>
      <c r="L7" s="22">
        <v>94.5</v>
      </c>
      <c r="M7" s="22">
        <v>45</v>
      </c>
      <c r="N7" s="22">
        <f t="shared" si="2"/>
        <v>123</v>
      </c>
      <c r="O7" s="22">
        <f t="shared" si="3"/>
        <v>94.5</v>
      </c>
      <c r="P7" s="22">
        <f t="shared" si="4"/>
        <v>42</v>
      </c>
      <c r="Q7" s="22">
        <f>N7-$EF$7</f>
        <v>0</v>
      </c>
      <c r="R7" s="22">
        <f>O7-$EG$7</f>
        <v>0</v>
      </c>
      <c r="S7" s="22">
        <f>P7-$EH$7</f>
        <v>0</v>
      </c>
      <c r="T7" s="22"/>
      <c r="U7" s="22"/>
      <c r="V7" s="22"/>
      <c r="W7" s="22"/>
      <c r="X7" s="22"/>
      <c r="Y7" s="22"/>
      <c r="Z7" s="22"/>
      <c r="AA7" s="22"/>
      <c r="AB7" s="22"/>
      <c r="AC7" s="22"/>
      <c r="AD7" s="8"/>
      <c r="AE7" s="22">
        <v>557</v>
      </c>
      <c r="AF7" s="22">
        <v>94.5</v>
      </c>
      <c r="AG7" s="22">
        <v>45</v>
      </c>
      <c r="AH7" s="22">
        <f t="shared" si="5"/>
        <v>123</v>
      </c>
      <c r="AI7" s="22">
        <f t="shared" si="6"/>
        <v>94.5</v>
      </c>
      <c r="AJ7" s="22">
        <f t="shared" si="7"/>
        <v>42</v>
      </c>
      <c r="AK7" s="22">
        <f>AH7-$EF$7</f>
        <v>0</v>
      </c>
      <c r="AL7" s="22">
        <f>AI7-$EG$7</f>
        <v>0</v>
      </c>
      <c r="AM7" s="22">
        <f>AJ7-$EH$7</f>
        <v>0</v>
      </c>
      <c r="AN7" s="22"/>
      <c r="AO7" s="22"/>
      <c r="AP7" s="22"/>
      <c r="AQ7" s="22"/>
      <c r="AR7" s="22"/>
      <c r="AS7" s="22"/>
      <c r="AT7" s="22"/>
      <c r="AU7" s="22"/>
      <c r="AV7" s="22"/>
      <c r="AW7" s="22"/>
      <c r="AX7" s="8"/>
      <c r="AY7" s="22">
        <v>555.5</v>
      </c>
      <c r="AZ7" s="22">
        <v>96.5</v>
      </c>
      <c r="BA7" s="22">
        <v>43</v>
      </c>
      <c r="BB7" s="22">
        <f t="shared" si="8"/>
        <v>121.5</v>
      </c>
      <c r="BC7" s="22">
        <f t="shared" si="9"/>
        <v>96.5</v>
      </c>
      <c r="BD7" s="22">
        <f t="shared" si="10"/>
        <v>40</v>
      </c>
      <c r="BE7" s="22"/>
      <c r="BF7" s="22"/>
      <c r="BG7" s="22"/>
      <c r="BH7" s="22"/>
      <c r="BI7" s="22"/>
      <c r="BJ7" s="22"/>
      <c r="BK7" s="22"/>
      <c r="BL7" s="22"/>
      <c r="BM7" s="22"/>
      <c r="BN7" s="22"/>
      <c r="BO7" s="22"/>
      <c r="BP7" s="22"/>
      <c r="BQ7" s="22"/>
      <c r="BR7" s="8"/>
      <c r="BS7" s="22">
        <v>557</v>
      </c>
      <c r="BT7" s="22">
        <v>94.5</v>
      </c>
      <c r="BU7" s="22">
        <v>45</v>
      </c>
      <c r="BV7" s="22">
        <f t="shared" si="11"/>
        <v>123</v>
      </c>
      <c r="BW7" s="22">
        <f t="shared" si="12"/>
        <v>94.5</v>
      </c>
      <c r="BX7" s="22">
        <f t="shared" si="13"/>
        <v>42</v>
      </c>
      <c r="BY7" s="22"/>
      <c r="BZ7" s="22"/>
      <c r="CA7" s="22"/>
      <c r="CB7" s="22"/>
      <c r="CC7" s="22"/>
      <c r="CD7" s="22"/>
      <c r="CE7" s="22"/>
      <c r="CF7" s="22"/>
      <c r="CG7" s="22"/>
      <c r="CH7" s="22"/>
      <c r="CI7" s="22"/>
      <c r="CJ7" s="22"/>
      <c r="CK7" s="22"/>
      <c r="CL7" s="8"/>
      <c r="CM7" s="22">
        <v>557</v>
      </c>
      <c r="CN7" s="22">
        <v>94.5</v>
      </c>
      <c r="CO7" s="22">
        <v>45</v>
      </c>
      <c r="CP7" s="22">
        <f t="shared" si="14"/>
        <v>123</v>
      </c>
      <c r="CQ7" s="22">
        <f t="shared" si="15"/>
        <v>94.5</v>
      </c>
      <c r="CR7" s="22">
        <f t="shared" si="16"/>
        <v>42</v>
      </c>
      <c r="CS7" s="22"/>
      <c r="CT7" s="22"/>
      <c r="CU7" s="22"/>
      <c r="CV7" s="22"/>
      <c r="CW7" s="22"/>
      <c r="CX7" s="22"/>
      <c r="CY7" s="22"/>
      <c r="CZ7" s="22"/>
      <c r="DA7" s="22"/>
      <c r="DB7" s="22"/>
      <c r="DC7" s="22"/>
      <c r="DD7" s="22"/>
      <c r="DE7" s="22"/>
      <c r="DF7" s="8"/>
      <c r="DG7" s="22">
        <v>557</v>
      </c>
      <c r="DH7" s="22">
        <v>94.5</v>
      </c>
      <c r="DI7" s="22">
        <v>45</v>
      </c>
      <c r="DJ7" s="22">
        <f t="shared" si="17"/>
        <v>123</v>
      </c>
      <c r="DK7" s="22">
        <f t="shared" si="18"/>
        <v>94.5</v>
      </c>
      <c r="DL7" s="22">
        <f t="shared" si="19"/>
        <v>42</v>
      </c>
      <c r="DM7" s="22"/>
      <c r="DN7" s="22"/>
      <c r="DO7" s="22"/>
      <c r="DP7" s="22"/>
      <c r="DQ7" s="22"/>
      <c r="DR7" s="22"/>
      <c r="DS7" s="22"/>
      <c r="DT7" s="22"/>
      <c r="DU7" s="22"/>
      <c r="DV7" s="22"/>
      <c r="DW7" s="22"/>
      <c r="DX7" s="22"/>
      <c r="DY7" s="22"/>
      <c r="DZ7" s="8"/>
      <c r="EA7" s="8">
        <v>557</v>
      </c>
      <c r="EB7" s="8">
        <v>94.5</v>
      </c>
      <c r="EC7" s="8">
        <v>45</v>
      </c>
      <c r="ED7" s="8"/>
      <c r="EE7" s="8"/>
      <c r="EF7" s="8">
        <f t="shared" si="20"/>
        <v>123</v>
      </c>
      <c r="EG7" s="8">
        <f t="shared" si="21"/>
        <v>94.5</v>
      </c>
      <c r="EH7" s="8">
        <f t="shared" si="22"/>
        <v>42</v>
      </c>
      <c r="EI7" s="8"/>
      <c r="EJ7" s="8"/>
      <c r="EK7" s="8"/>
      <c r="EL7" s="8"/>
      <c r="EM7" s="8"/>
      <c r="EN7" s="43"/>
      <c r="EO7" s="44"/>
      <c r="EP7" s="22">
        <v>187.2</v>
      </c>
      <c r="EQ7" s="22">
        <f t="shared" si="25"/>
        <v>5.1999999999999998E-2</v>
      </c>
      <c r="ER7" s="22">
        <v>2.68</v>
      </c>
      <c r="ES7" s="22">
        <v>7.0000000000000001E-3</v>
      </c>
      <c r="ET7" s="22">
        <v>2.6909999999999998</v>
      </c>
      <c r="EU7" s="22">
        <v>7.0000000000000001E-3</v>
      </c>
      <c r="EV7" s="22"/>
      <c r="EW7" s="22"/>
      <c r="EX7" s="22"/>
      <c r="EY7" s="22"/>
      <c r="EZ7" s="22">
        <v>45</v>
      </c>
      <c r="FA7" s="22"/>
      <c r="FB7" s="42">
        <f t="shared" si="23"/>
        <v>3.9130434782608699E-2</v>
      </c>
      <c r="FC7" s="42">
        <f t="shared" si="26"/>
        <v>1.9194035339032807E-2</v>
      </c>
      <c r="FD7" s="22">
        <f t="shared" si="27"/>
        <v>2.6855000000000002</v>
      </c>
      <c r="FE7" s="22">
        <f t="shared" si="28"/>
        <v>4.0418891262239347</v>
      </c>
      <c r="FF7" s="22"/>
      <c r="FG7" s="22"/>
    </row>
    <row r="8" spans="1:163" s="24" customFormat="1" x14ac:dyDescent="0.25">
      <c r="A8" s="22" t="s">
        <v>1</v>
      </c>
      <c r="B8" s="22">
        <v>221.4</v>
      </c>
      <c r="C8" s="22">
        <v>225.3</v>
      </c>
      <c r="D8" s="22">
        <f t="shared" si="0"/>
        <v>223.35000000000002</v>
      </c>
      <c r="E8" s="22">
        <f t="shared" si="24"/>
        <v>6.2041666666666676E-2</v>
      </c>
      <c r="F8" s="22">
        <f t="shared" si="1"/>
        <v>0.1034027777777778</v>
      </c>
      <c r="G8" s="22">
        <v>434</v>
      </c>
      <c r="H8" s="22">
        <v>0</v>
      </c>
      <c r="I8" s="22">
        <v>3</v>
      </c>
      <c r="J8" s="8"/>
      <c r="K8" s="22">
        <v>571</v>
      </c>
      <c r="L8" s="22">
        <v>106.3</v>
      </c>
      <c r="M8" s="22">
        <v>50</v>
      </c>
      <c r="N8" s="22">
        <f t="shared" si="2"/>
        <v>137</v>
      </c>
      <c r="O8" s="22">
        <f t="shared" si="3"/>
        <v>106.3</v>
      </c>
      <c r="P8" s="22">
        <f t="shared" si="4"/>
        <v>47</v>
      </c>
      <c r="Q8" s="22">
        <f>N8-$EF$8</f>
        <v>0</v>
      </c>
      <c r="R8" s="22">
        <f>O8-$EG$8</f>
        <v>0</v>
      </c>
      <c r="S8" s="22">
        <f>P8-$EH$8</f>
        <v>0</v>
      </c>
      <c r="T8" s="22"/>
      <c r="U8" s="22"/>
      <c r="V8" s="22"/>
      <c r="W8" s="22"/>
      <c r="X8" s="22"/>
      <c r="Y8" s="22"/>
      <c r="Z8" s="22"/>
      <c r="AA8" s="22"/>
      <c r="AB8" s="22"/>
      <c r="AC8" s="22"/>
      <c r="AD8" s="8"/>
      <c r="AE8" s="22">
        <v>571</v>
      </c>
      <c r="AF8" s="22">
        <v>106.3</v>
      </c>
      <c r="AG8" s="22">
        <v>50</v>
      </c>
      <c r="AH8" s="22">
        <f t="shared" si="5"/>
        <v>137</v>
      </c>
      <c r="AI8" s="22">
        <f t="shared" si="6"/>
        <v>106.3</v>
      </c>
      <c r="AJ8" s="22">
        <f t="shared" si="7"/>
        <v>47</v>
      </c>
      <c r="AK8" s="22">
        <f>AH8-$EF$8</f>
        <v>0</v>
      </c>
      <c r="AL8" s="22">
        <f>AI8-$EG$8</f>
        <v>0</v>
      </c>
      <c r="AM8" s="22">
        <f>AJ8-$EH$8</f>
        <v>0</v>
      </c>
      <c r="AN8" s="22"/>
      <c r="AO8" s="22"/>
      <c r="AP8" s="22"/>
      <c r="AQ8" s="22"/>
      <c r="AR8" s="22"/>
      <c r="AS8" s="22"/>
      <c r="AT8" s="22"/>
      <c r="AU8" s="22"/>
      <c r="AV8" s="22"/>
      <c r="AW8" s="22"/>
      <c r="AX8" s="8"/>
      <c r="AY8" s="22">
        <v>569.5</v>
      </c>
      <c r="AZ8" s="22">
        <v>108</v>
      </c>
      <c r="BA8" s="22">
        <v>47</v>
      </c>
      <c r="BB8" s="22">
        <f t="shared" si="8"/>
        <v>135.5</v>
      </c>
      <c r="BC8" s="22">
        <f t="shared" si="9"/>
        <v>108</v>
      </c>
      <c r="BD8" s="22">
        <f t="shared" si="10"/>
        <v>44</v>
      </c>
      <c r="BE8" s="22"/>
      <c r="BF8" s="22"/>
      <c r="BG8" s="22"/>
      <c r="BH8" s="22"/>
      <c r="BI8" s="22"/>
      <c r="BJ8" s="22"/>
      <c r="BK8" s="22"/>
      <c r="BL8" s="22"/>
      <c r="BM8" s="22"/>
      <c r="BN8" s="22"/>
      <c r="BO8" s="22"/>
      <c r="BP8" s="22"/>
      <c r="BQ8" s="22"/>
      <c r="BR8" s="8"/>
      <c r="BS8" s="22">
        <v>571</v>
      </c>
      <c r="BT8" s="22">
        <v>106.3</v>
      </c>
      <c r="BU8" s="22">
        <v>50</v>
      </c>
      <c r="BV8" s="22">
        <f t="shared" si="11"/>
        <v>137</v>
      </c>
      <c r="BW8" s="22">
        <f t="shared" si="12"/>
        <v>106.3</v>
      </c>
      <c r="BX8" s="22">
        <f t="shared" si="13"/>
        <v>47</v>
      </c>
      <c r="BY8" s="22"/>
      <c r="BZ8" s="22"/>
      <c r="CA8" s="22"/>
      <c r="CB8" s="22"/>
      <c r="CC8" s="22"/>
      <c r="CD8" s="22"/>
      <c r="CE8" s="22"/>
      <c r="CF8" s="22"/>
      <c r="CG8" s="22"/>
      <c r="CH8" s="22"/>
      <c r="CI8" s="22"/>
      <c r="CJ8" s="22"/>
      <c r="CK8" s="22"/>
      <c r="CL8" s="8"/>
      <c r="CM8" s="22">
        <v>571</v>
      </c>
      <c r="CN8" s="22">
        <v>106.3</v>
      </c>
      <c r="CO8" s="22">
        <v>50</v>
      </c>
      <c r="CP8" s="22">
        <f t="shared" si="14"/>
        <v>137</v>
      </c>
      <c r="CQ8" s="22">
        <f t="shared" si="15"/>
        <v>106.3</v>
      </c>
      <c r="CR8" s="22">
        <f t="shared" si="16"/>
        <v>47</v>
      </c>
      <c r="CS8" s="22"/>
      <c r="CT8" s="22"/>
      <c r="CU8" s="22"/>
      <c r="CV8" s="22"/>
      <c r="CW8" s="22"/>
      <c r="CX8" s="22"/>
      <c r="CY8" s="22"/>
      <c r="CZ8" s="22"/>
      <c r="DA8" s="22"/>
      <c r="DB8" s="22"/>
      <c r="DC8" s="22"/>
      <c r="DD8" s="22"/>
      <c r="DE8" s="22"/>
      <c r="DF8" s="8"/>
      <c r="DG8" s="22">
        <v>571</v>
      </c>
      <c r="DH8" s="22">
        <v>106.3</v>
      </c>
      <c r="DI8" s="22">
        <v>50</v>
      </c>
      <c r="DJ8" s="22">
        <f t="shared" si="17"/>
        <v>137</v>
      </c>
      <c r="DK8" s="22">
        <f t="shared" si="18"/>
        <v>106.3</v>
      </c>
      <c r="DL8" s="22">
        <f t="shared" si="19"/>
        <v>47</v>
      </c>
      <c r="DM8" s="22"/>
      <c r="DN8" s="22"/>
      <c r="DO8" s="22"/>
      <c r="DP8" s="22"/>
      <c r="DQ8" s="22"/>
      <c r="DR8" s="22"/>
      <c r="DS8" s="22"/>
      <c r="DT8" s="22"/>
      <c r="DU8" s="22"/>
      <c r="DV8" s="22"/>
      <c r="DW8" s="22"/>
      <c r="DX8" s="22"/>
      <c r="DY8" s="22"/>
      <c r="DZ8" s="8"/>
      <c r="EA8" s="8">
        <v>571</v>
      </c>
      <c r="EB8" s="8">
        <v>106.3</v>
      </c>
      <c r="EC8" s="8">
        <v>50</v>
      </c>
      <c r="ED8" s="8"/>
      <c r="EE8" s="8"/>
      <c r="EF8" s="8">
        <f t="shared" si="20"/>
        <v>137</v>
      </c>
      <c r="EG8" s="8">
        <f t="shared" si="21"/>
        <v>106.3</v>
      </c>
      <c r="EH8" s="8">
        <f t="shared" si="22"/>
        <v>47</v>
      </c>
      <c r="EI8" s="8"/>
      <c r="EJ8" s="8"/>
      <c r="EK8" s="8"/>
      <c r="EL8" s="8"/>
      <c r="EM8" s="8"/>
      <c r="EN8" s="43"/>
      <c r="EO8" s="44"/>
      <c r="EP8" s="22">
        <v>223.2</v>
      </c>
      <c r="EQ8" s="22">
        <f t="shared" si="25"/>
        <v>6.2E-2</v>
      </c>
      <c r="ER8" s="22">
        <v>2.7349999999999999</v>
      </c>
      <c r="ES8" s="22">
        <v>1.0999999999999999E-2</v>
      </c>
      <c r="ET8" s="22">
        <v>2.7639999999999998</v>
      </c>
      <c r="EU8" s="22">
        <v>6.0000000000000001E-3</v>
      </c>
      <c r="EV8" s="22"/>
      <c r="EW8" s="22"/>
      <c r="EX8" s="22"/>
      <c r="EY8" s="22"/>
      <c r="EZ8" s="22">
        <v>50</v>
      </c>
      <c r="FA8" s="22"/>
      <c r="FB8" s="42">
        <f t="shared" si="23"/>
        <v>4.2857142857142858E-2</v>
      </c>
      <c r="FC8" s="42">
        <f t="shared" si="26"/>
        <v>1.9919422820825632E-2</v>
      </c>
      <c r="FD8" s="22">
        <f t="shared" si="27"/>
        <v>2.7494999999999998</v>
      </c>
      <c r="FE8" s="22">
        <f t="shared" si="28"/>
        <v>3.9258546664879632</v>
      </c>
      <c r="FF8" s="22"/>
      <c r="FG8" s="22"/>
    </row>
    <row r="9" spans="1:163" s="24" customFormat="1" x14ac:dyDescent="0.25">
      <c r="A9" s="22" t="s">
        <v>1</v>
      </c>
      <c r="B9" s="22">
        <v>257.89999999999998</v>
      </c>
      <c r="C9" s="22">
        <v>260.60000000000002</v>
      </c>
      <c r="D9" s="22">
        <f t="shared" si="0"/>
        <v>259.25</v>
      </c>
      <c r="E9" s="22">
        <f t="shared" si="24"/>
        <v>7.2013888888888891E-2</v>
      </c>
      <c r="F9" s="22">
        <f t="shared" si="1"/>
        <v>0.12002314814814816</v>
      </c>
      <c r="G9" s="22">
        <v>434</v>
      </c>
      <c r="H9" s="22">
        <v>0</v>
      </c>
      <c r="I9" s="22">
        <v>3</v>
      </c>
      <c r="J9" s="8"/>
      <c r="K9" s="22">
        <v>583</v>
      </c>
      <c r="L9" s="22">
        <v>117.3</v>
      </c>
      <c r="M9" s="22">
        <v>55</v>
      </c>
      <c r="N9" s="22">
        <f t="shared" si="2"/>
        <v>149</v>
      </c>
      <c r="O9" s="22">
        <f t="shared" si="3"/>
        <v>117.3</v>
      </c>
      <c r="P9" s="22">
        <f t="shared" si="4"/>
        <v>52</v>
      </c>
      <c r="Q9" s="22">
        <f>N9-$EF$9</f>
        <v>0</v>
      </c>
      <c r="R9" s="22">
        <f>O9-$EG$9</f>
        <v>0</v>
      </c>
      <c r="S9" s="22">
        <f>P9-$EH$9</f>
        <v>0</v>
      </c>
      <c r="T9" s="22"/>
      <c r="U9" s="22"/>
      <c r="V9" s="22"/>
      <c r="W9" s="22"/>
      <c r="X9" s="22"/>
      <c r="Y9" s="22"/>
      <c r="Z9" s="22"/>
      <c r="AA9" s="22"/>
      <c r="AB9" s="22"/>
      <c r="AC9" s="22"/>
      <c r="AD9" s="8"/>
      <c r="AE9" s="22">
        <v>583</v>
      </c>
      <c r="AF9" s="22">
        <v>117.3</v>
      </c>
      <c r="AG9" s="22">
        <v>55</v>
      </c>
      <c r="AH9" s="22">
        <f t="shared" si="5"/>
        <v>149</v>
      </c>
      <c r="AI9" s="22">
        <f t="shared" si="6"/>
        <v>117.3</v>
      </c>
      <c r="AJ9" s="22">
        <f t="shared" si="7"/>
        <v>52</v>
      </c>
      <c r="AK9" s="22">
        <f>AH9-$EF$9</f>
        <v>0</v>
      </c>
      <c r="AL9" s="22">
        <f>AI9-$EG$9</f>
        <v>0</v>
      </c>
      <c r="AM9" s="22">
        <f>AJ9-$EH$9</f>
        <v>0</v>
      </c>
      <c r="AN9" s="22"/>
      <c r="AO9" s="22"/>
      <c r="AP9" s="22"/>
      <c r="AQ9" s="22"/>
      <c r="AR9" s="22"/>
      <c r="AS9" s="22"/>
      <c r="AT9" s="22"/>
      <c r="AU9" s="22"/>
      <c r="AV9" s="22"/>
      <c r="AW9" s="22"/>
      <c r="AX9" s="8"/>
      <c r="AY9" s="22">
        <v>582</v>
      </c>
      <c r="AZ9" s="22">
        <v>119.3</v>
      </c>
      <c r="BA9" s="22">
        <v>52</v>
      </c>
      <c r="BB9" s="22">
        <f t="shared" si="8"/>
        <v>148</v>
      </c>
      <c r="BC9" s="22">
        <f t="shared" si="9"/>
        <v>119.3</v>
      </c>
      <c r="BD9" s="22">
        <f t="shared" si="10"/>
        <v>49</v>
      </c>
      <c r="BE9" s="22"/>
      <c r="BF9" s="22"/>
      <c r="BG9" s="22"/>
      <c r="BH9" s="22"/>
      <c r="BI9" s="22"/>
      <c r="BJ9" s="22"/>
      <c r="BK9" s="22"/>
      <c r="BL9" s="22"/>
      <c r="BM9" s="22"/>
      <c r="BN9" s="22"/>
      <c r="BO9" s="22"/>
      <c r="BP9" s="22"/>
      <c r="BQ9" s="22"/>
      <c r="BR9" s="8"/>
      <c r="BS9" s="22">
        <v>583</v>
      </c>
      <c r="BT9" s="22">
        <v>117.3</v>
      </c>
      <c r="BU9" s="22">
        <v>55</v>
      </c>
      <c r="BV9" s="22">
        <f t="shared" si="11"/>
        <v>149</v>
      </c>
      <c r="BW9" s="22">
        <f t="shared" si="12"/>
        <v>117.3</v>
      </c>
      <c r="BX9" s="22">
        <f t="shared" si="13"/>
        <v>52</v>
      </c>
      <c r="BY9" s="22"/>
      <c r="BZ9" s="22"/>
      <c r="CA9" s="22"/>
      <c r="CB9" s="22"/>
      <c r="CC9" s="22"/>
      <c r="CD9" s="22"/>
      <c r="CE9" s="22"/>
      <c r="CF9" s="22"/>
      <c r="CG9" s="22"/>
      <c r="CH9" s="22"/>
      <c r="CI9" s="22"/>
      <c r="CJ9" s="22"/>
      <c r="CK9" s="22"/>
      <c r="CL9" s="8"/>
      <c r="CM9" s="22">
        <v>583</v>
      </c>
      <c r="CN9" s="22">
        <v>117.3</v>
      </c>
      <c r="CO9" s="22">
        <v>55</v>
      </c>
      <c r="CP9" s="22">
        <f t="shared" si="14"/>
        <v>149</v>
      </c>
      <c r="CQ9" s="22">
        <f t="shared" si="15"/>
        <v>117.3</v>
      </c>
      <c r="CR9" s="22">
        <f t="shared" si="16"/>
        <v>52</v>
      </c>
      <c r="CS9" s="22"/>
      <c r="CT9" s="22"/>
      <c r="CU9" s="22"/>
      <c r="CV9" s="22"/>
      <c r="CW9" s="22"/>
      <c r="CX9" s="22"/>
      <c r="CY9" s="22"/>
      <c r="CZ9" s="22"/>
      <c r="DA9" s="22"/>
      <c r="DB9" s="22"/>
      <c r="DC9" s="22"/>
      <c r="DD9" s="22"/>
      <c r="DE9" s="22"/>
      <c r="DF9" s="8"/>
      <c r="DG9" s="22">
        <v>583</v>
      </c>
      <c r="DH9" s="22">
        <v>117.3</v>
      </c>
      <c r="DI9" s="22">
        <v>55</v>
      </c>
      <c r="DJ9" s="22">
        <f t="shared" si="17"/>
        <v>149</v>
      </c>
      <c r="DK9" s="22">
        <f t="shared" si="18"/>
        <v>117.3</v>
      </c>
      <c r="DL9" s="22">
        <f t="shared" si="19"/>
        <v>52</v>
      </c>
      <c r="DM9" s="22"/>
      <c r="DN9" s="22"/>
      <c r="DO9" s="22"/>
      <c r="DP9" s="22"/>
      <c r="DQ9" s="22"/>
      <c r="DR9" s="22"/>
      <c r="DS9" s="22"/>
      <c r="DT9" s="22"/>
      <c r="DU9" s="22"/>
      <c r="DV9" s="22"/>
      <c r="DW9" s="22"/>
      <c r="DX9" s="22"/>
      <c r="DY9" s="22"/>
      <c r="DZ9" s="8"/>
      <c r="EA9" s="8">
        <v>583</v>
      </c>
      <c r="EB9" s="8">
        <v>117.3</v>
      </c>
      <c r="EC9" s="8">
        <v>55</v>
      </c>
      <c r="ED9" s="8"/>
      <c r="EE9" s="8"/>
      <c r="EF9" s="8">
        <f t="shared" si="20"/>
        <v>149</v>
      </c>
      <c r="EG9" s="8">
        <f t="shared" si="21"/>
        <v>117.3</v>
      </c>
      <c r="EH9" s="8">
        <f t="shared" si="22"/>
        <v>52</v>
      </c>
      <c r="EI9" s="8"/>
      <c r="EJ9" s="8"/>
      <c r="EK9" s="8"/>
      <c r="EL9" s="8"/>
      <c r="EM9" s="8"/>
      <c r="EN9" s="43"/>
      <c r="EO9" s="44"/>
      <c r="EP9" s="22">
        <v>259.2</v>
      </c>
      <c r="EQ9" s="22">
        <f t="shared" si="25"/>
        <v>7.1999999999999995E-2</v>
      </c>
      <c r="ER9" s="22">
        <v>2.8</v>
      </c>
      <c r="ES9" s="22">
        <v>4.0000000000000001E-3</v>
      </c>
      <c r="ET9" s="22">
        <v>2.827</v>
      </c>
      <c r="EU9" s="22">
        <v>8.0000000000000002E-3</v>
      </c>
      <c r="EV9" s="22"/>
      <c r="EW9" s="22"/>
      <c r="EX9" s="22"/>
      <c r="EY9" s="22"/>
      <c r="EZ9" s="22">
        <v>55</v>
      </c>
      <c r="FA9" s="22"/>
      <c r="FB9" s="42">
        <f t="shared" si="23"/>
        <v>4.6478873239436627E-2</v>
      </c>
      <c r="FC9" s="42">
        <f t="shared" si="26"/>
        <v>2.0548106395551265E-2</v>
      </c>
      <c r="FD9" s="22">
        <f t="shared" si="27"/>
        <v>2.8134999999999999</v>
      </c>
      <c r="FE9" s="22">
        <f t="shared" si="28"/>
        <v>3.8302848353769483</v>
      </c>
      <c r="FF9" s="22"/>
      <c r="FG9" s="22"/>
    </row>
    <row r="10" spans="1:163" s="24" customFormat="1" x14ac:dyDescent="0.25">
      <c r="A10" s="22" t="s">
        <v>1</v>
      </c>
      <c r="B10" s="22">
        <v>293.10000000000002</v>
      </c>
      <c r="C10" s="22">
        <v>297.89999999999998</v>
      </c>
      <c r="D10" s="22">
        <f t="shared" si="0"/>
        <v>295.5</v>
      </c>
      <c r="E10" s="22">
        <f t="shared" si="24"/>
        <v>8.2083333333333328E-2</v>
      </c>
      <c r="F10" s="22">
        <f t="shared" si="1"/>
        <v>0.13680555555555554</v>
      </c>
      <c r="G10" s="22">
        <v>434</v>
      </c>
      <c r="H10" s="22">
        <v>0</v>
      </c>
      <c r="I10" s="22">
        <v>3</v>
      </c>
      <c r="J10" s="8"/>
      <c r="K10" s="22">
        <v>595</v>
      </c>
      <c r="L10" s="22">
        <v>127.7</v>
      </c>
      <c r="M10" s="22">
        <v>60</v>
      </c>
      <c r="N10" s="22">
        <f t="shared" si="2"/>
        <v>161</v>
      </c>
      <c r="O10" s="22">
        <f t="shared" si="3"/>
        <v>127.7</v>
      </c>
      <c r="P10" s="22">
        <f t="shared" si="4"/>
        <v>57</v>
      </c>
      <c r="Q10" s="22">
        <f>N10-$EF$10</f>
        <v>0</v>
      </c>
      <c r="R10" s="22">
        <f>O10-$EG$10</f>
        <v>0</v>
      </c>
      <c r="S10" s="22">
        <f>P10-$EH$10</f>
        <v>0</v>
      </c>
      <c r="T10" s="22"/>
      <c r="U10" s="22"/>
      <c r="V10" s="22"/>
      <c r="W10" s="22"/>
      <c r="X10" s="22"/>
      <c r="Y10" s="22"/>
      <c r="Z10" s="22"/>
      <c r="AA10" s="22"/>
      <c r="AB10" s="22"/>
      <c r="AC10" s="22"/>
      <c r="AD10" s="8"/>
      <c r="AE10" s="22">
        <v>595</v>
      </c>
      <c r="AF10" s="22">
        <v>127.7</v>
      </c>
      <c r="AG10" s="22">
        <v>60</v>
      </c>
      <c r="AH10" s="22">
        <f t="shared" si="5"/>
        <v>161</v>
      </c>
      <c r="AI10" s="22">
        <f t="shared" si="6"/>
        <v>127.7</v>
      </c>
      <c r="AJ10" s="22">
        <f t="shared" si="7"/>
        <v>57</v>
      </c>
      <c r="AK10" s="22">
        <f>AH10-$EF$10</f>
        <v>0</v>
      </c>
      <c r="AL10" s="22">
        <f>AI10-$EG$10</f>
        <v>0</v>
      </c>
      <c r="AM10" s="22">
        <f>AJ10-$EH$10</f>
        <v>0</v>
      </c>
      <c r="AN10" s="22"/>
      <c r="AO10" s="22"/>
      <c r="AP10" s="22"/>
      <c r="AQ10" s="22"/>
      <c r="AR10" s="22"/>
      <c r="AS10" s="22"/>
      <c r="AT10" s="22"/>
      <c r="AU10" s="22"/>
      <c r="AV10" s="22"/>
      <c r="AW10" s="22"/>
      <c r="AX10" s="8"/>
      <c r="AY10" s="22">
        <v>596</v>
      </c>
      <c r="AZ10" s="22">
        <v>130</v>
      </c>
      <c r="BA10" s="22">
        <v>57</v>
      </c>
      <c r="BB10" s="22">
        <f t="shared" si="8"/>
        <v>162</v>
      </c>
      <c r="BC10" s="22">
        <f t="shared" si="9"/>
        <v>130</v>
      </c>
      <c r="BD10" s="22">
        <f t="shared" si="10"/>
        <v>54</v>
      </c>
      <c r="BE10" s="22"/>
      <c r="BF10" s="22"/>
      <c r="BG10" s="22"/>
      <c r="BH10" s="22"/>
      <c r="BI10" s="22"/>
      <c r="BJ10" s="22"/>
      <c r="BK10" s="22"/>
      <c r="BL10" s="22"/>
      <c r="BM10" s="22"/>
      <c r="BN10" s="22"/>
      <c r="BO10" s="22"/>
      <c r="BP10" s="22"/>
      <c r="BQ10" s="22"/>
      <c r="BR10" s="8"/>
      <c r="BS10" s="22">
        <v>595</v>
      </c>
      <c r="BT10" s="22">
        <v>127.7</v>
      </c>
      <c r="BU10" s="22">
        <v>60</v>
      </c>
      <c r="BV10" s="22">
        <f t="shared" si="11"/>
        <v>161</v>
      </c>
      <c r="BW10" s="22">
        <f t="shared" si="12"/>
        <v>127.7</v>
      </c>
      <c r="BX10" s="22">
        <f t="shared" si="13"/>
        <v>57</v>
      </c>
      <c r="BY10" s="22"/>
      <c r="BZ10" s="22"/>
      <c r="CA10" s="22"/>
      <c r="CB10" s="22"/>
      <c r="CC10" s="22"/>
      <c r="CD10" s="22"/>
      <c r="CE10" s="22"/>
      <c r="CF10" s="22"/>
      <c r="CG10" s="22"/>
      <c r="CH10" s="22"/>
      <c r="CI10" s="22"/>
      <c r="CJ10" s="22"/>
      <c r="CK10" s="22"/>
      <c r="CL10" s="8"/>
      <c r="CM10" s="22">
        <v>595</v>
      </c>
      <c r="CN10" s="22">
        <v>127.7</v>
      </c>
      <c r="CO10" s="22">
        <v>60</v>
      </c>
      <c r="CP10" s="22">
        <f t="shared" si="14"/>
        <v>161</v>
      </c>
      <c r="CQ10" s="22">
        <f t="shared" si="15"/>
        <v>127.7</v>
      </c>
      <c r="CR10" s="22">
        <f t="shared" si="16"/>
        <v>57</v>
      </c>
      <c r="CS10" s="22"/>
      <c r="CT10" s="22"/>
      <c r="CU10" s="22"/>
      <c r="CV10" s="22"/>
      <c r="CW10" s="22"/>
      <c r="CX10" s="22"/>
      <c r="CY10" s="22"/>
      <c r="CZ10" s="22"/>
      <c r="DA10" s="22"/>
      <c r="DB10" s="22"/>
      <c r="DC10" s="22"/>
      <c r="DD10" s="22"/>
      <c r="DE10" s="22"/>
      <c r="DF10" s="8"/>
      <c r="DG10" s="22">
        <v>595</v>
      </c>
      <c r="DH10" s="22">
        <v>127.7</v>
      </c>
      <c r="DI10" s="22">
        <v>60</v>
      </c>
      <c r="DJ10" s="22">
        <f t="shared" si="17"/>
        <v>161</v>
      </c>
      <c r="DK10" s="22">
        <f t="shared" si="18"/>
        <v>127.7</v>
      </c>
      <c r="DL10" s="22">
        <f t="shared" si="19"/>
        <v>57</v>
      </c>
      <c r="DM10" s="22"/>
      <c r="DN10" s="22"/>
      <c r="DO10" s="22"/>
      <c r="DP10" s="22"/>
      <c r="DQ10" s="22"/>
      <c r="DR10" s="22"/>
      <c r="DS10" s="22"/>
      <c r="DT10" s="22"/>
      <c r="DU10" s="22"/>
      <c r="DV10" s="22"/>
      <c r="DW10" s="22"/>
      <c r="DX10" s="22"/>
      <c r="DY10" s="22"/>
      <c r="DZ10" s="8"/>
      <c r="EA10" s="8">
        <v>595</v>
      </c>
      <c r="EB10" s="8">
        <v>127.7</v>
      </c>
      <c r="EC10" s="8">
        <v>60</v>
      </c>
      <c r="ED10" s="8"/>
      <c r="EE10" s="8"/>
      <c r="EF10" s="8">
        <f t="shared" si="20"/>
        <v>161</v>
      </c>
      <c r="EG10" s="8">
        <f t="shared" si="21"/>
        <v>127.7</v>
      </c>
      <c r="EH10" s="8">
        <f t="shared" si="22"/>
        <v>57</v>
      </c>
      <c r="EI10" s="8"/>
      <c r="EJ10" s="8"/>
      <c r="EK10" s="8"/>
      <c r="EL10" s="8"/>
      <c r="EM10" s="8"/>
      <c r="EN10" s="43"/>
      <c r="EO10" s="44"/>
      <c r="EP10" s="22">
        <v>295.2</v>
      </c>
      <c r="EQ10" s="22">
        <f t="shared" si="25"/>
        <v>8.2000000000000003E-2</v>
      </c>
      <c r="ER10" s="22">
        <v>2.863</v>
      </c>
      <c r="ES10" s="22">
        <v>4.0000000000000001E-3</v>
      </c>
      <c r="ET10" s="22">
        <v>2.863</v>
      </c>
      <c r="EU10" s="22">
        <v>4.0000000000000001E-3</v>
      </c>
      <c r="EV10" s="22"/>
      <c r="EW10" s="22"/>
      <c r="EX10" s="22"/>
      <c r="EY10" s="22"/>
      <c r="EZ10" s="22">
        <v>60</v>
      </c>
      <c r="FA10" s="22"/>
      <c r="FB10" s="42">
        <f t="shared" si="23"/>
        <v>4.9999999999999996E-2</v>
      </c>
      <c r="FC10" s="42">
        <f t="shared" si="26"/>
        <v>2.1200217638942268E-2</v>
      </c>
      <c r="FD10" s="22">
        <f t="shared" si="27"/>
        <v>2.863</v>
      </c>
      <c r="FE10" s="22">
        <f t="shared" si="28"/>
        <v>3.7317386374958894</v>
      </c>
      <c r="FF10" s="22"/>
      <c r="FG10" s="22"/>
    </row>
    <row r="11" spans="1:163" s="24" customFormat="1" x14ac:dyDescent="0.25">
      <c r="A11" s="22" t="s">
        <v>1</v>
      </c>
      <c r="B11" s="22">
        <v>330</v>
      </c>
      <c r="C11" s="22">
        <v>332.7</v>
      </c>
      <c r="D11" s="22">
        <f t="shared" si="0"/>
        <v>331.35</v>
      </c>
      <c r="E11" s="22">
        <f t="shared" si="24"/>
        <v>9.2041666666666674E-2</v>
      </c>
      <c r="F11" s="22">
        <f t="shared" si="1"/>
        <v>0.1534027777777778</v>
      </c>
      <c r="G11" s="22">
        <v>434</v>
      </c>
      <c r="H11" s="22">
        <v>0</v>
      </c>
      <c r="I11" s="22">
        <v>3</v>
      </c>
      <c r="J11" s="8"/>
      <c r="K11" s="22">
        <v>609</v>
      </c>
      <c r="L11" s="22">
        <v>138.30000000000001</v>
      </c>
      <c r="M11" s="22">
        <v>65</v>
      </c>
      <c r="N11" s="22">
        <f t="shared" si="2"/>
        <v>175</v>
      </c>
      <c r="O11" s="22">
        <f t="shared" si="3"/>
        <v>138.30000000000001</v>
      </c>
      <c r="P11" s="22">
        <f t="shared" si="4"/>
        <v>62</v>
      </c>
      <c r="Q11" s="22">
        <f>N11-$EF$11</f>
        <v>0</v>
      </c>
      <c r="R11" s="22">
        <f>O11-$EG$11</f>
        <v>0</v>
      </c>
      <c r="S11" s="22">
        <f>P11-$EH$11</f>
        <v>0</v>
      </c>
      <c r="T11" s="22"/>
      <c r="U11" s="22"/>
      <c r="V11" s="22"/>
      <c r="W11" s="22"/>
      <c r="X11" s="22"/>
      <c r="Y11" s="22"/>
      <c r="Z11" s="22"/>
      <c r="AA11" s="22"/>
      <c r="AB11" s="22"/>
      <c r="AC11" s="22"/>
      <c r="AD11" s="8"/>
      <c r="AE11" s="22">
        <v>609</v>
      </c>
      <c r="AF11" s="22">
        <v>138.30000000000001</v>
      </c>
      <c r="AG11" s="22">
        <v>65</v>
      </c>
      <c r="AH11" s="22">
        <f t="shared" si="5"/>
        <v>175</v>
      </c>
      <c r="AI11" s="22">
        <f t="shared" si="6"/>
        <v>138.30000000000001</v>
      </c>
      <c r="AJ11" s="22">
        <f t="shared" si="7"/>
        <v>62</v>
      </c>
      <c r="AK11" s="22">
        <f>AH11-$EF$11</f>
        <v>0</v>
      </c>
      <c r="AL11" s="22">
        <f>AI11-$EG$11</f>
        <v>0</v>
      </c>
      <c r="AM11" s="22">
        <f>AJ11-$EH$11</f>
        <v>0</v>
      </c>
      <c r="AN11" s="22"/>
      <c r="AO11" s="22"/>
      <c r="AP11" s="22"/>
      <c r="AQ11" s="22"/>
      <c r="AR11" s="22"/>
      <c r="AS11" s="22"/>
      <c r="AT11" s="22"/>
      <c r="AU11" s="22"/>
      <c r="AV11" s="22"/>
      <c r="AW11" s="22"/>
      <c r="AX11" s="8"/>
      <c r="AY11" s="22">
        <v>608</v>
      </c>
      <c r="AZ11" s="22">
        <v>141.1</v>
      </c>
      <c r="BA11" s="22">
        <v>63</v>
      </c>
      <c r="BB11" s="22">
        <f t="shared" si="8"/>
        <v>174</v>
      </c>
      <c r="BC11" s="22">
        <f t="shared" si="9"/>
        <v>141.1</v>
      </c>
      <c r="BD11" s="22">
        <f t="shared" si="10"/>
        <v>60</v>
      </c>
      <c r="BE11" s="22"/>
      <c r="BF11" s="22"/>
      <c r="BG11" s="22"/>
      <c r="BH11" s="22"/>
      <c r="BI11" s="22"/>
      <c r="BJ11" s="22"/>
      <c r="BK11" s="22"/>
      <c r="BL11" s="22"/>
      <c r="BM11" s="22"/>
      <c r="BN11" s="22"/>
      <c r="BO11" s="22"/>
      <c r="BP11" s="22"/>
      <c r="BQ11" s="22"/>
      <c r="BR11" s="8"/>
      <c r="BS11" s="22">
        <v>609</v>
      </c>
      <c r="BT11" s="22">
        <v>138.30000000000001</v>
      </c>
      <c r="BU11" s="22">
        <v>65</v>
      </c>
      <c r="BV11" s="22">
        <f t="shared" si="11"/>
        <v>175</v>
      </c>
      <c r="BW11" s="22">
        <f t="shared" si="12"/>
        <v>138.30000000000001</v>
      </c>
      <c r="BX11" s="22">
        <f t="shared" si="13"/>
        <v>62</v>
      </c>
      <c r="BY11" s="22"/>
      <c r="BZ11" s="22"/>
      <c r="CA11" s="22"/>
      <c r="CB11" s="22"/>
      <c r="CC11" s="22"/>
      <c r="CD11" s="22"/>
      <c r="CE11" s="22"/>
      <c r="CF11" s="22"/>
      <c r="CG11" s="22"/>
      <c r="CH11" s="22"/>
      <c r="CI11" s="22"/>
      <c r="CJ11" s="22"/>
      <c r="CK11" s="22"/>
      <c r="CL11" s="8"/>
      <c r="CM11" s="22">
        <v>609</v>
      </c>
      <c r="CN11" s="22">
        <v>138.30000000000001</v>
      </c>
      <c r="CO11" s="22">
        <v>65</v>
      </c>
      <c r="CP11" s="22">
        <f t="shared" si="14"/>
        <v>175</v>
      </c>
      <c r="CQ11" s="22">
        <f t="shared" si="15"/>
        <v>138.30000000000001</v>
      </c>
      <c r="CR11" s="22">
        <f t="shared" si="16"/>
        <v>62</v>
      </c>
      <c r="CS11" s="22"/>
      <c r="CT11" s="22"/>
      <c r="CU11" s="22"/>
      <c r="CV11" s="22"/>
      <c r="CW11" s="22"/>
      <c r="CX11" s="22"/>
      <c r="CY11" s="22"/>
      <c r="CZ11" s="22"/>
      <c r="DA11" s="22"/>
      <c r="DB11" s="22"/>
      <c r="DC11" s="22"/>
      <c r="DD11" s="22"/>
      <c r="DE11" s="22"/>
      <c r="DF11" s="8"/>
      <c r="DG11" s="22">
        <v>609</v>
      </c>
      <c r="DH11" s="22">
        <v>138.30000000000001</v>
      </c>
      <c r="DI11" s="22">
        <v>65</v>
      </c>
      <c r="DJ11" s="22">
        <f t="shared" si="17"/>
        <v>175</v>
      </c>
      <c r="DK11" s="22">
        <f t="shared" si="18"/>
        <v>138.30000000000001</v>
      </c>
      <c r="DL11" s="22">
        <f t="shared" si="19"/>
        <v>62</v>
      </c>
      <c r="DM11" s="22"/>
      <c r="DN11" s="22"/>
      <c r="DO11" s="22"/>
      <c r="DP11" s="22"/>
      <c r="DQ11" s="22"/>
      <c r="DR11" s="22"/>
      <c r="DS11" s="22"/>
      <c r="DT11" s="22"/>
      <c r="DU11" s="22"/>
      <c r="DV11" s="22"/>
      <c r="DW11" s="22"/>
      <c r="DX11" s="22"/>
      <c r="DY11" s="22"/>
      <c r="DZ11" s="8"/>
      <c r="EA11" s="8">
        <v>609</v>
      </c>
      <c r="EB11" s="8">
        <v>138.30000000000001</v>
      </c>
      <c r="EC11" s="8">
        <v>65</v>
      </c>
      <c r="ED11" s="8"/>
      <c r="EE11" s="8"/>
      <c r="EF11" s="8">
        <f t="shared" si="20"/>
        <v>175</v>
      </c>
      <c r="EG11" s="8">
        <f t="shared" si="21"/>
        <v>138.30000000000001</v>
      </c>
      <c r="EH11" s="8">
        <f t="shared" si="22"/>
        <v>62</v>
      </c>
      <c r="EI11" s="8"/>
      <c r="EJ11" s="8"/>
      <c r="EK11" s="8"/>
      <c r="EL11" s="8"/>
      <c r="EM11" s="8"/>
      <c r="EN11" s="43"/>
      <c r="EO11" s="44"/>
      <c r="EP11" s="22">
        <v>331.2</v>
      </c>
      <c r="EQ11" s="22">
        <f t="shared" si="25"/>
        <v>9.1999999999999998E-2</v>
      </c>
      <c r="ER11" s="22">
        <v>2.8780000000000001</v>
      </c>
      <c r="ES11" s="22">
        <v>5.0000000000000001E-3</v>
      </c>
      <c r="ET11" s="22">
        <v>2.8780000000000001</v>
      </c>
      <c r="EU11" s="22">
        <v>5.0000000000000001E-3</v>
      </c>
      <c r="EV11" s="22"/>
      <c r="EW11" s="22"/>
      <c r="EX11" s="22"/>
      <c r="EY11" s="22"/>
      <c r="EZ11" s="22">
        <v>65</v>
      </c>
      <c r="FA11" s="22"/>
      <c r="FB11" s="42">
        <f t="shared" si="23"/>
        <v>5.3424657534246578E-2</v>
      </c>
      <c r="FC11" s="42">
        <f t="shared" si="26"/>
        <v>2.204205285726504E-2</v>
      </c>
      <c r="FD11" s="22">
        <f t="shared" si="27"/>
        <v>2.8780000000000001</v>
      </c>
      <c r="FE11" s="22">
        <f t="shared" si="28"/>
        <v>3.6041230299511025</v>
      </c>
      <c r="FF11" s="22"/>
      <c r="FG11" s="22"/>
    </row>
    <row r="12" spans="1:163" s="24" customFormat="1" x14ac:dyDescent="0.25">
      <c r="A12" s="22" t="s">
        <v>1</v>
      </c>
      <c r="B12" s="22">
        <v>365.1</v>
      </c>
      <c r="C12" s="22">
        <v>369.1</v>
      </c>
      <c r="D12" s="22">
        <f t="shared" si="0"/>
        <v>367.1</v>
      </c>
      <c r="E12" s="22">
        <f t="shared" si="24"/>
        <v>0.10197222222222223</v>
      </c>
      <c r="F12" s="22">
        <f t="shared" si="1"/>
        <v>0.16995370370370372</v>
      </c>
      <c r="G12" s="22">
        <v>434</v>
      </c>
      <c r="H12" s="22">
        <v>0</v>
      </c>
      <c r="I12" s="22">
        <v>3</v>
      </c>
      <c r="J12" s="8"/>
      <c r="K12" s="22">
        <v>620</v>
      </c>
      <c r="L12" s="22">
        <v>147.4</v>
      </c>
      <c r="M12" s="22">
        <v>70</v>
      </c>
      <c r="N12" s="22">
        <f t="shared" si="2"/>
        <v>186</v>
      </c>
      <c r="O12" s="22">
        <f t="shared" si="3"/>
        <v>147.4</v>
      </c>
      <c r="P12" s="22">
        <f t="shared" si="4"/>
        <v>67</v>
      </c>
      <c r="Q12" s="22">
        <f>N12-$EF$12</f>
        <v>0</v>
      </c>
      <c r="R12" s="22">
        <f>O12-$EG$12</f>
        <v>0</v>
      </c>
      <c r="S12" s="22">
        <f>P12-$EH$12</f>
        <v>0</v>
      </c>
      <c r="T12" s="22"/>
      <c r="U12" s="22"/>
      <c r="V12" s="22"/>
      <c r="W12" s="22"/>
      <c r="X12" s="22"/>
      <c r="Y12" s="22"/>
      <c r="Z12" s="22"/>
      <c r="AA12" s="22"/>
      <c r="AB12" s="22"/>
      <c r="AC12" s="22"/>
      <c r="AD12" s="8"/>
      <c r="AE12" s="22">
        <v>620</v>
      </c>
      <c r="AF12" s="22">
        <v>147.4</v>
      </c>
      <c r="AG12" s="22">
        <v>70</v>
      </c>
      <c r="AH12" s="22">
        <f t="shared" si="5"/>
        <v>186</v>
      </c>
      <c r="AI12" s="22">
        <f t="shared" si="6"/>
        <v>147.4</v>
      </c>
      <c r="AJ12" s="22">
        <f t="shared" si="7"/>
        <v>67</v>
      </c>
      <c r="AK12" s="22">
        <f>AH12-$EF$12</f>
        <v>0</v>
      </c>
      <c r="AL12" s="22">
        <f>AI12-$EG$12</f>
        <v>0</v>
      </c>
      <c r="AM12" s="22">
        <f>AJ12-$EH$12</f>
        <v>0</v>
      </c>
      <c r="AN12" s="22"/>
      <c r="AO12" s="22"/>
      <c r="AP12" s="22"/>
      <c r="AQ12" s="22"/>
      <c r="AR12" s="22"/>
      <c r="AS12" s="22"/>
      <c r="AT12" s="22"/>
      <c r="AU12" s="22"/>
      <c r="AV12" s="22"/>
      <c r="AW12" s="22"/>
      <c r="AX12" s="8"/>
      <c r="AY12" s="22">
        <v>619</v>
      </c>
      <c r="AZ12" s="22">
        <v>150</v>
      </c>
      <c r="BA12" s="22">
        <v>69</v>
      </c>
      <c r="BB12" s="22">
        <f t="shared" si="8"/>
        <v>185</v>
      </c>
      <c r="BC12" s="22">
        <f t="shared" si="9"/>
        <v>150</v>
      </c>
      <c r="BD12" s="22">
        <f t="shared" si="10"/>
        <v>66</v>
      </c>
      <c r="BE12" s="22"/>
      <c r="BF12" s="22"/>
      <c r="BG12" s="22"/>
      <c r="BH12" s="22"/>
      <c r="BI12" s="22"/>
      <c r="BJ12" s="22"/>
      <c r="BK12" s="22"/>
      <c r="BL12" s="22"/>
      <c r="BM12" s="22"/>
      <c r="BN12" s="22"/>
      <c r="BO12" s="22"/>
      <c r="BP12" s="22"/>
      <c r="BQ12" s="22"/>
      <c r="BR12" s="8"/>
      <c r="BS12" s="22">
        <v>620</v>
      </c>
      <c r="BT12" s="22">
        <v>147.4</v>
      </c>
      <c r="BU12" s="22">
        <v>70</v>
      </c>
      <c r="BV12" s="22">
        <f t="shared" si="11"/>
        <v>186</v>
      </c>
      <c r="BW12" s="22">
        <f t="shared" si="12"/>
        <v>147.4</v>
      </c>
      <c r="BX12" s="22">
        <f t="shared" si="13"/>
        <v>67</v>
      </c>
      <c r="BY12" s="22"/>
      <c r="BZ12" s="22"/>
      <c r="CA12" s="22"/>
      <c r="CB12" s="22"/>
      <c r="CC12" s="22"/>
      <c r="CD12" s="22"/>
      <c r="CE12" s="22"/>
      <c r="CF12" s="22"/>
      <c r="CG12" s="22"/>
      <c r="CH12" s="22"/>
      <c r="CI12" s="22"/>
      <c r="CJ12" s="22"/>
      <c r="CK12" s="22"/>
      <c r="CL12" s="8"/>
      <c r="CM12" s="22">
        <v>620</v>
      </c>
      <c r="CN12" s="22">
        <v>147.4</v>
      </c>
      <c r="CO12" s="22">
        <v>70</v>
      </c>
      <c r="CP12" s="22">
        <f t="shared" si="14"/>
        <v>186</v>
      </c>
      <c r="CQ12" s="22">
        <f t="shared" si="15"/>
        <v>147.4</v>
      </c>
      <c r="CR12" s="22">
        <f t="shared" si="16"/>
        <v>67</v>
      </c>
      <c r="CS12" s="22"/>
      <c r="CT12" s="22"/>
      <c r="CU12" s="22"/>
      <c r="CV12" s="22"/>
      <c r="CW12" s="22"/>
      <c r="CX12" s="22"/>
      <c r="CY12" s="22"/>
      <c r="CZ12" s="22"/>
      <c r="DA12" s="22"/>
      <c r="DB12" s="22"/>
      <c r="DC12" s="22"/>
      <c r="DD12" s="22"/>
      <c r="DE12" s="22"/>
      <c r="DF12" s="8"/>
      <c r="DG12" s="22">
        <v>620</v>
      </c>
      <c r="DH12" s="22">
        <v>147.4</v>
      </c>
      <c r="DI12" s="22">
        <v>70</v>
      </c>
      <c r="DJ12" s="22">
        <f t="shared" si="17"/>
        <v>186</v>
      </c>
      <c r="DK12" s="22">
        <f t="shared" si="18"/>
        <v>147.4</v>
      </c>
      <c r="DL12" s="22">
        <f t="shared" si="19"/>
        <v>67</v>
      </c>
      <c r="DM12" s="22"/>
      <c r="DN12" s="22"/>
      <c r="DO12" s="22"/>
      <c r="DP12" s="22"/>
      <c r="DQ12" s="22"/>
      <c r="DR12" s="22"/>
      <c r="DS12" s="22"/>
      <c r="DT12" s="22"/>
      <c r="DU12" s="22"/>
      <c r="DV12" s="22"/>
      <c r="DW12" s="22"/>
      <c r="DX12" s="22"/>
      <c r="DY12" s="22"/>
      <c r="DZ12" s="8"/>
      <c r="EA12" s="8">
        <v>620</v>
      </c>
      <c r="EB12" s="8">
        <v>147.4</v>
      </c>
      <c r="EC12" s="8">
        <v>70</v>
      </c>
      <c r="ED12" s="8"/>
      <c r="EE12" s="8"/>
      <c r="EF12" s="8">
        <f t="shared" si="20"/>
        <v>186</v>
      </c>
      <c r="EG12" s="8">
        <f t="shared" si="21"/>
        <v>147.4</v>
      </c>
      <c r="EH12" s="8">
        <f t="shared" si="22"/>
        <v>67</v>
      </c>
      <c r="EI12" s="8"/>
      <c r="EJ12" s="8"/>
      <c r="EK12" s="8"/>
      <c r="EL12" s="8"/>
      <c r="EM12" s="8"/>
      <c r="EN12" s="43"/>
      <c r="EO12" s="44"/>
      <c r="EP12" s="22">
        <v>367.2</v>
      </c>
      <c r="EQ12" s="22">
        <f t="shared" si="25"/>
        <v>0.10199999999999999</v>
      </c>
      <c r="ER12" s="22">
        <v>2.9169999999999998</v>
      </c>
      <c r="ES12" s="22">
        <v>5.0000000000000001E-3</v>
      </c>
      <c r="ET12" s="22">
        <v>2.9169999999999998</v>
      </c>
      <c r="EU12" s="22">
        <v>5.0000000000000001E-3</v>
      </c>
      <c r="EV12" s="22"/>
      <c r="EW12" s="22"/>
      <c r="EX12" s="22"/>
      <c r="EY12" s="22"/>
      <c r="EZ12" s="22">
        <v>70</v>
      </c>
      <c r="FA12" s="22"/>
      <c r="FB12" s="42">
        <f t="shared" si="23"/>
        <v>5.675675675675676E-2</v>
      </c>
      <c r="FC12" s="42">
        <f t="shared" si="26"/>
        <v>2.2642460345529455E-2</v>
      </c>
      <c r="FD12" s="22">
        <f t="shared" si="27"/>
        <v>2.9169999999999998</v>
      </c>
      <c r="FE12" s="22">
        <f t="shared" si="28"/>
        <v>3.5200830129745695</v>
      </c>
      <c r="FF12" s="22"/>
      <c r="FG12" s="22"/>
    </row>
    <row r="13" spans="1:163" s="24" customFormat="1" x14ac:dyDescent="0.25">
      <c r="A13" s="22" t="s">
        <v>1</v>
      </c>
      <c r="B13" s="22">
        <v>402.1</v>
      </c>
      <c r="C13" s="22">
        <v>405</v>
      </c>
      <c r="D13" s="22">
        <f t="shared" si="0"/>
        <v>403.55</v>
      </c>
      <c r="E13" s="22">
        <f t="shared" si="24"/>
        <v>0.11209722222222222</v>
      </c>
      <c r="F13" s="22">
        <f t="shared" si="1"/>
        <v>0.18682870370370372</v>
      </c>
      <c r="G13" s="22">
        <v>434</v>
      </c>
      <c r="H13" s="22">
        <v>0</v>
      </c>
      <c r="I13" s="22">
        <v>3</v>
      </c>
      <c r="J13" s="8"/>
      <c r="K13" s="22">
        <v>630</v>
      </c>
      <c r="L13" s="22">
        <v>157.80000000000001</v>
      </c>
      <c r="M13" s="22">
        <v>75</v>
      </c>
      <c r="N13" s="22">
        <f t="shared" si="2"/>
        <v>196</v>
      </c>
      <c r="O13" s="22">
        <f t="shared" si="3"/>
        <v>157.80000000000001</v>
      </c>
      <c r="P13" s="22">
        <f t="shared" si="4"/>
        <v>72</v>
      </c>
      <c r="Q13" s="22">
        <f>N13-$EF$13</f>
        <v>0</v>
      </c>
      <c r="R13" s="22">
        <f>O13-$EG$13</f>
        <v>0</v>
      </c>
      <c r="S13" s="22">
        <f>P13-$EH$13</f>
        <v>0</v>
      </c>
      <c r="T13" s="22"/>
      <c r="U13" s="22"/>
      <c r="V13" s="22"/>
      <c r="W13" s="22"/>
      <c r="X13" s="22"/>
      <c r="Y13" s="22"/>
      <c r="Z13" s="22"/>
      <c r="AA13" s="22"/>
      <c r="AB13" s="22"/>
      <c r="AC13" s="22"/>
      <c r="AD13" s="8"/>
      <c r="AE13" s="22">
        <v>630</v>
      </c>
      <c r="AF13" s="22">
        <v>157.80000000000001</v>
      </c>
      <c r="AG13" s="22">
        <v>75</v>
      </c>
      <c r="AH13" s="22">
        <f t="shared" si="5"/>
        <v>196</v>
      </c>
      <c r="AI13" s="22">
        <f t="shared" si="6"/>
        <v>157.80000000000001</v>
      </c>
      <c r="AJ13" s="22">
        <f t="shared" si="7"/>
        <v>72</v>
      </c>
      <c r="AK13" s="22">
        <f>AH13-$EF$13</f>
        <v>0</v>
      </c>
      <c r="AL13" s="22">
        <f>AI13-$EG$13</f>
        <v>0</v>
      </c>
      <c r="AM13" s="22">
        <f>AJ13-$EH$13</f>
        <v>0</v>
      </c>
      <c r="AN13" s="22"/>
      <c r="AO13" s="22"/>
      <c r="AP13" s="22"/>
      <c r="AQ13" s="22"/>
      <c r="AR13" s="22"/>
      <c r="AS13" s="22"/>
      <c r="AT13" s="22"/>
      <c r="AU13" s="22"/>
      <c r="AV13" s="22"/>
      <c r="AW13" s="22"/>
      <c r="AX13" s="8"/>
      <c r="AY13" s="22">
        <v>630</v>
      </c>
      <c r="AZ13" s="22">
        <v>159.19999999999999</v>
      </c>
      <c r="BA13" s="22">
        <v>75</v>
      </c>
      <c r="BB13" s="22">
        <f t="shared" si="8"/>
        <v>196</v>
      </c>
      <c r="BC13" s="22">
        <f t="shared" si="9"/>
        <v>159.19999999999999</v>
      </c>
      <c r="BD13" s="22">
        <f t="shared" si="10"/>
        <v>72</v>
      </c>
      <c r="BE13" s="22"/>
      <c r="BF13" s="22"/>
      <c r="BG13" s="22"/>
      <c r="BH13" s="22"/>
      <c r="BI13" s="22"/>
      <c r="BJ13" s="22"/>
      <c r="BK13" s="22"/>
      <c r="BL13" s="22"/>
      <c r="BM13" s="22"/>
      <c r="BN13" s="22"/>
      <c r="BO13" s="22"/>
      <c r="BP13" s="22"/>
      <c r="BQ13" s="22"/>
      <c r="BR13" s="8"/>
      <c r="BS13" s="22">
        <v>630</v>
      </c>
      <c r="BT13" s="22">
        <v>157.80000000000001</v>
      </c>
      <c r="BU13" s="22">
        <v>75</v>
      </c>
      <c r="BV13" s="22">
        <f t="shared" si="11"/>
        <v>196</v>
      </c>
      <c r="BW13" s="22">
        <f t="shared" si="12"/>
        <v>157.80000000000001</v>
      </c>
      <c r="BX13" s="22">
        <f t="shared" si="13"/>
        <v>72</v>
      </c>
      <c r="BY13" s="22"/>
      <c r="BZ13" s="22"/>
      <c r="CA13" s="22"/>
      <c r="CB13" s="22"/>
      <c r="CC13" s="22"/>
      <c r="CD13" s="22"/>
      <c r="CE13" s="22"/>
      <c r="CF13" s="22"/>
      <c r="CG13" s="22"/>
      <c r="CH13" s="22"/>
      <c r="CI13" s="22"/>
      <c r="CJ13" s="22"/>
      <c r="CK13" s="22"/>
      <c r="CL13" s="8"/>
      <c r="CM13" s="22">
        <v>630</v>
      </c>
      <c r="CN13" s="22">
        <v>157.80000000000001</v>
      </c>
      <c r="CO13" s="22">
        <v>75</v>
      </c>
      <c r="CP13" s="22">
        <f t="shared" si="14"/>
        <v>196</v>
      </c>
      <c r="CQ13" s="22">
        <f t="shared" si="15"/>
        <v>157.80000000000001</v>
      </c>
      <c r="CR13" s="22">
        <f t="shared" si="16"/>
        <v>72</v>
      </c>
      <c r="CS13" s="22"/>
      <c r="CT13" s="22"/>
      <c r="CU13" s="22"/>
      <c r="CV13" s="22"/>
      <c r="CW13" s="22"/>
      <c r="CX13" s="22"/>
      <c r="CY13" s="22"/>
      <c r="CZ13" s="22"/>
      <c r="DA13" s="22"/>
      <c r="DB13" s="22"/>
      <c r="DC13" s="22"/>
      <c r="DD13" s="22"/>
      <c r="DE13" s="22"/>
      <c r="DF13" s="8"/>
      <c r="DG13" s="22">
        <v>630</v>
      </c>
      <c r="DH13" s="22">
        <v>157.80000000000001</v>
      </c>
      <c r="DI13" s="22">
        <v>75</v>
      </c>
      <c r="DJ13" s="22">
        <f t="shared" si="17"/>
        <v>196</v>
      </c>
      <c r="DK13" s="22">
        <f t="shared" si="18"/>
        <v>157.80000000000001</v>
      </c>
      <c r="DL13" s="22">
        <f t="shared" si="19"/>
        <v>72</v>
      </c>
      <c r="DM13" s="22"/>
      <c r="DN13" s="22"/>
      <c r="DO13" s="22"/>
      <c r="DP13" s="22"/>
      <c r="DQ13" s="22"/>
      <c r="DR13" s="22"/>
      <c r="DS13" s="22"/>
      <c r="DT13" s="22"/>
      <c r="DU13" s="22"/>
      <c r="DV13" s="22"/>
      <c r="DW13" s="22"/>
      <c r="DX13" s="22"/>
      <c r="DY13" s="22"/>
      <c r="DZ13" s="8"/>
      <c r="EA13" s="8">
        <v>630</v>
      </c>
      <c r="EB13" s="8">
        <v>157.80000000000001</v>
      </c>
      <c r="EC13" s="8">
        <v>75</v>
      </c>
      <c r="ED13" s="8"/>
      <c r="EE13" s="8"/>
      <c r="EF13" s="8">
        <f t="shared" si="20"/>
        <v>196</v>
      </c>
      <c r="EG13" s="8">
        <f t="shared" si="21"/>
        <v>157.80000000000001</v>
      </c>
      <c r="EH13" s="8">
        <f t="shared" si="22"/>
        <v>72</v>
      </c>
      <c r="EI13" s="8"/>
      <c r="EJ13" s="8"/>
      <c r="EK13" s="8"/>
      <c r="EL13" s="8"/>
      <c r="EM13" s="8"/>
      <c r="EN13" s="43"/>
      <c r="EO13" s="44"/>
      <c r="EP13" s="22">
        <v>403.2</v>
      </c>
      <c r="EQ13" s="22">
        <f t="shared" si="25"/>
        <v>0.112</v>
      </c>
      <c r="ER13" s="22">
        <v>2.964</v>
      </c>
      <c r="ES13" s="22">
        <v>7.0000000000000001E-3</v>
      </c>
      <c r="ET13" s="22">
        <v>2.964</v>
      </c>
      <c r="EU13" s="22">
        <v>7.0000000000000001E-3</v>
      </c>
      <c r="EV13" s="22"/>
      <c r="EW13" s="22"/>
      <c r="EX13" s="22"/>
      <c r="EY13" s="22"/>
      <c r="EZ13" s="22">
        <v>75</v>
      </c>
      <c r="FA13" s="22"/>
      <c r="FB13" s="42">
        <f t="shared" si="23"/>
        <v>0.06</v>
      </c>
      <c r="FC13" s="42">
        <f t="shared" si="26"/>
        <v>2.3124426216346347E-2</v>
      </c>
      <c r="FD13" s="22">
        <f t="shared" si="27"/>
        <v>2.964</v>
      </c>
      <c r="FE13" s="22">
        <f t="shared" si="28"/>
        <v>3.4555172389063848</v>
      </c>
      <c r="FF13" s="22"/>
      <c r="FG13" s="22"/>
    </row>
    <row r="14" spans="1:163" s="24" customFormat="1" x14ac:dyDescent="0.25">
      <c r="A14" s="22" t="s">
        <v>1</v>
      </c>
      <c r="B14" s="22">
        <v>440</v>
      </c>
      <c r="C14" s="22">
        <v>440</v>
      </c>
      <c r="D14" s="22">
        <f t="shared" si="0"/>
        <v>440</v>
      </c>
      <c r="E14" s="22">
        <f t="shared" si="24"/>
        <v>0.12222222222222222</v>
      </c>
      <c r="F14" s="22">
        <f t="shared" si="1"/>
        <v>0.20370370370370369</v>
      </c>
      <c r="G14" s="22">
        <v>434</v>
      </c>
      <c r="H14" s="22">
        <v>0</v>
      </c>
      <c r="I14" s="22">
        <v>3</v>
      </c>
      <c r="J14" s="8"/>
      <c r="K14" s="22">
        <v>645</v>
      </c>
      <c r="L14" s="22">
        <v>170</v>
      </c>
      <c r="M14" s="22">
        <v>80</v>
      </c>
      <c r="N14" s="22">
        <f t="shared" si="2"/>
        <v>211</v>
      </c>
      <c r="O14" s="22">
        <f t="shared" si="3"/>
        <v>170</v>
      </c>
      <c r="P14" s="22">
        <f t="shared" si="4"/>
        <v>77</v>
      </c>
      <c r="Q14" s="22">
        <f>N14-$EF$14</f>
        <v>0</v>
      </c>
      <c r="R14" s="22">
        <f>O14-$EG$14</f>
        <v>0</v>
      </c>
      <c r="S14" s="22">
        <f>P14-$EH$14</f>
        <v>0</v>
      </c>
      <c r="T14" s="22"/>
      <c r="U14" s="22"/>
      <c r="V14" s="22"/>
      <c r="W14" s="22"/>
      <c r="X14" s="22"/>
      <c r="Y14" s="22"/>
      <c r="Z14" s="22"/>
      <c r="AA14" s="22"/>
      <c r="AB14" s="22"/>
      <c r="AC14" s="22"/>
      <c r="AD14" s="8"/>
      <c r="AE14" s="22">
        <v>645</v>
      </c>
      <c r="AF14" s="22">
        <v>170</v>
      </c>
      <c r="AG14" s="22">
        <v>80</v>
      </c>
      <c r="AH14" s="22">
        <f t="shared" si="5"/>
        <v>211</v>
      </c>
      <c r="AI14" s="22">
        <f t="shared" si="6"/>
        <v>170</v>
      </c>
      <c r="AJ14" s="22">
        <f t="shared" si="7"/>
        <v>77</v>
      </c>
      <c r="AK14" s="22">
        <f>AH14-$EF$14</f>
        <v>0</v>
      </c>
      <c r="AL14" s="22">
        <f>AI14-$EG$14</f>
        <v>0</v>
      </c>
      <c r="AM14" s="22">
        <f>AJ14-$EH$14</f>
        <v>0</v>
      </c>
      <c r="AN14" s="22"/>
      <c r="AO14" s="22"/>
      <c r="AP14" s="22"/>
      <c r="AQ14" s="22"/>
      <c r="AR14" s="22"/>
      <c r="AS14" s="22"/>
      <c r="AT14" s="22"/>
      <c r="AU14" s="22"/>
      <c r="AV14" s="22"/>
      <c r="AW14" s="22"/>
      <c r="AX14" s="8"/>
      <c r="AY14" s="22">
        <v>642</v>
      </c>
      <c r="AZ14" s="22">
        <v>169.1</v>
      </c>
      <c r="BA14" s="22">
        <v>80</v>
      </c>
      <c r="BB14" s="22">
        <f t="shared" si="8"/>
        <v>208</v>
      </c>
      <c r="BC14" s="22">
        <f t="shared" si="9"/>
        <v>169.1</v>
      </c>
      <c r="BD14" s="22">
        <f t="shared" si="10"/>
        <v>77</v>
      </c>
      <c r="BE14" s="22"/>
      <c r="BF14" s="22"/>
      <c r="BG14" s="22"/>
      <c r="BH14" s="22"/>
      <c r="BI14" s="22"/>
      <c r="BJ14" s="22"/>
      <c r="BK14" s="22"/>
      <c r="BL14" s="22"/>
      <c r="BM14" s="22"/>
      <c r="BN14" s="22"/>
      <c r="BO14" s="22"/>
      <c r="BP14" s="22"/>
      <c r="BQ14" s="22"/>
      <c r="BR14" s="8"/>
      <c r="BS14" s="22">
        <v>645</v>
      </c>
      <c r="BT14" s="22">
        <v>170</v>
      </c>
      <c r="BU14" s="22">
        <v>80</v>
      </c>
      <c r="BV14" s="22">
        <f t="shared" si="11"/>
        <v>211</v>
      </c>
      <c r="BW14" s="22">
        <f t="shared" si="12"/>
        <v>170</v>
      </c>
      <c r="BX14" s="22">
        <f t="shared" si="13"/>
        <v>77</v>
      </c>
      <c r="BY14" s="22"/>
      <c r="BZ14" s="22"/>
      <c r="CA14" s="22"/>
      <c r="CB14" s="22"/>
      <c r="CC14" s="22"/>
      <c r="CD14" s="22"/>
      <c r="CE14" s="22"/>
      <c r="CF14" s="22"/>
      <c r="CG14" s="22"/>
      <c r="CH14" s="22"/>
      <c r="CI14" s="22"/>
      <c r="CJ14" s="22"/>
      <c r="CK14" s="22"/>
      <c r="CL14" s="8"/>
      <c r="CM14" s="22">
        <v>645</v>
      </c>
      <c r="CN14" s="22">
        <v>170</v>
      </c>
      <c r="CO14" s="22">
        <v>80</v>
      </c>
      <c r="CP14" s="22">
        <f t="shared" si="14"/>
        <v>211</v>
      </c>
      <c r="CQ14" s="22">
        <f t="shared" si="15"/>
        <v>170</v>
      </c>
      <c r="CR14" s="22">
        <f t="shared" si="16"/>
        <v>77</v>
      </c>
      <c r="CS14" s="22"/>
      <c r="CT14" s="22"/>
      <c r="CU14" s="22"/>
      <c r="CV14" s="22"/>
      <c r="CW14" s="22"/>
      <c r="CX14" s="22"/>
      <c r="CY14" s="22"/>
      <c r="CZ14" s="22"/>
      <c r="DA14" s="22"/>
      <c r="DB14" s="22"/>
      <c r="DC14" s="22"/>
      <c r="DD14" s="22"/>
      <c r="DE14" s="22"/>
      <c r="DF14" s="8"/>
      <c r="DG14" s="22">
        <v>645</v>
      </c>
      <c r="DH14" s="22">
        <v>170</v>
      </c>
      <c r="DI14" s="22">
        <v>80</v>
      </c>
      <c r="DJ14" s="22">
        <f t="shared" si="17"/>
        <v>211</v>
      </c>
      <c r="DK14" s="22">
        <f t="shared" si="18"/>
        <v>170</v>
      </c>
      <c r="DL14" s="22">
        <f t="shared" si="19"/>
        <v>77</v>
      </c>
      <c r="DM14" s="22"/>
      <c r="DN14" s="22"/>
      <c r="DO14" s="22"/>
      <c r="DP14" s="22"/>
      <c r="DQ14" s="22"/>
      <c r="DR14" s="22"/>
      <c r="DS14" s="22"/>
      <c r="DT14" s="22"/>
      <c r="DU14" s="22"/>
      <c r="DV14" s="22"/>
      <c r="DW14" s="22"/>
      <c r="DX14" s="22"/>
      <c r="DY14" s="22"/>
      <c r="DZ14" s="8"/>
      <c r="EA14" s="8">
        <v>645</v>
      </c>
      <c r="EB14" s="8">
        <v>170</v>
      </c>
      <c r="EC14" s="8">
        <v>80</v>
      </c>
      <c r="ED14" s="8"/>
      <c r="EE14" s="8"/>
      <c r="EF14" s="8">
        <f t="shared" si="20"/>
        <v>211</v>
      </c>
      <c r="EG14" s="8">
        <f t="shared" si="21"/>
        <v>170</v>
      </c>
      <c r="EH14" s="8">
        <f t="shared" si="22"/>
        <v>77</v>
      </c>
      <c r="EI14" s="8"/>
      <c r="EJ14" s="8"/>
      <c r="EK14" s="8"/>
      <c r="EL14" s="8"/>
      <c r="EM14" s="8"/>
      <c r="EN14" s="45"/>
      <c r="EO14" s="46"/>
      <c r="EP14" s="22">
        <v>440</v>
      </c>
      <c r="EQ14" s="22">
        <f t="shared" si="25"/>
        <v>0.12222222222222222</v>
      </c>
      <c r="ER14" s="22">
        <v>2.9870000000000001</v>
      </c>
      <c r="ES14" s="22">
        <v>7.0000000000000001E-3</v>
      </c>
      <c r="ET14" s="22">
        <v>2.9870000000000001</v>
      </c>
      <c r="EU14" s="22">
        <v>7.0000000000000001E-3</v>
      </c>
      <c r="EV14" s="22"/>
      <c r="EW14" s="22"/>
      <c r="EX14" s="22"/>
      <c r="EY14" s="22"/>
      <c r="EZ14" s="22">
        <v>80</v>
      </c>
      <c r="FA14" s="22"/>
      <c r="FB14" s="42">
        <f t="shared" si="23"/>
        <v>6.3157894736842107E-2</v>
      </c>
      <c r="FC14" s="42">
        <f t="shared" si="26"/>
        <v>2.3744600769530305E-2</v>
      </c>
      <c r="FD14" s="22">
        <f t="shared" si="27"/>
        <v>2.9870000000000001</v>
      </c>
      <c r="FE14" s="22">
        <f t="shared" si="28"/>
        <v>3.3717527890609458</v>
      </c>
      <c r="FF14" s="22"/>
      <c r="FG14" s="22"/>
    </row>
    <row r="15" spans="1:163" s="24" customFormat="1" x14ac:dyDescent="0.25">
      <c r="A15" s="10" t="s">
        <v>49</v>
      </c>
      <c r="B15" s="10">
        <v>113.7</v>
      </c>
      <c r="C15" s="10">
        <v>116.9</v>
      </c>
      <c r="D15" s="10">
        <f t="shared" si="0"/>
        <v>115.30000000000001</v>
      </c>
      <c r="E15" s="10">
        <f>D15/3600</f>
        <v>3.202777777777778E-2</v>
      </c>
      <c r="F15" s="10">
        <f t="shared" si="1"/>
        <v>5.3379629629629638E-2</v>
      </c>
      <c r="G15" s="10">
        <v>434</v>
      </c>
      <c r="H15" s="10">
        <v>0</v>
      </c>
      <c r="I15" s="10">
        <v>3</v>
      </c>
      <c r="J15" s="8"/>
      <c r="K15" s="10">
        <v>525</v>
      </c>
      <c r="L15" s="10">
        <v>70.099999999999994</v>
      </c>
      <c r="M15" s="10">
        <v>45</v>
      </c>
      <c r="N15" s="10">
        <f t="shared" si="2"/>
        <v>91</v>
      </c>
      <c r="O15" s="10">
        <f t="shared" si="3"/>
        <v>70.099999999999994</v>
      </c>
      <c r="P15" s="10">
        <f t="shared" si="4"/>
        <v>42</v>
      </c>
      <c r="Q15" s="10">
        <f>N15-$EF$5</f>
        <v>0.5</v>
      </c>
      <c r="R15" s="10">
        <f>O15-$EG$5</f>
        <v>1.2999999999999972</v>
      </c>
      <c r="S15" s="10">
        <f>P15-$EH$5</f>
        <v>10</v>
      </c>
      <c r="T15" s="10">
        <f>(1-(N$5/N15))*100</f>
        <v>0.5494505494505475</v>
      </c>
      <c r="U15" s="10">
        <f>(1-(O$5/O15))*100</f>
        <v>1.8544935805991369</v>
      </c>
      <c r="V15" s="10">
        <f t="shared" ref="V15:V44" si="29">N15+2</f>
        <v>93</v>
      </c>
      <c r="W15" s="10">
        <f t="shared" ref="W15:W44" si="30">N15-2</f>
        <v>89</v>
      </c>
      <c r="X15" s="10">
        <f>(1-(N$5/V15))*100</f>
        <v>2.6881720430107503</v>
      </c>
      <c r="Y15" s="10">
        <f>(1-(N$5/W15))*100</f>
        <v>-1.6853932584269593</v>
      </c>
      <c r="Z15" s="10">
        <f t="shared" ref="Z15:Z44" si="31">O15+2</f>
        <v>72.099999999999994</v>
      </c>
      <c r="AA15" s="10">
        <f t="shared" ref="AA15:AA44" si="32">O15-2</f>
        <v>68.099999999999994</v>
      </c>
      <c r="AB15" s="10">
        <f>(1-(O$5/Z15))*100</f>
        <v>4.5769764216366138</v>
      </c>
      <c r="AC15" s="10">
        <f>(1-(O$5/AA15))*100</f>
        <v>-1.0279001468428861</v>
      </c>
      <c r="AD15" s="8"/>
      <c r="AE15" s="10">
        <v>526</v>
      </c>
      <c r="AF15" s="10">
        <v>69</v>
      </c>
      <c r="AG15" s="10">
        <v>45</v>
      </c>
      <c r="AH15" s="10">
        <f t="shared" si="5"/>
        <v>92</v>
      </c>
      <c r="AI15" s="10">
        <f t="shared" si="6"/>
        <v>69</v>
      </c>
      <c r="AJ15" s="10">
        <f t="shared" si="7"/>
        <v>42</v>
      </c>
      <c r="AK15" s="10">
        <f>AH15-$EF$5</f>
        <v>1.5</v>
      </c>
      <c r="AL15" s="10">
        <f>AI15-$EG$5</f>
        <v>0.20000000000000284</v>
      </c>
      <c r="AM15" s="10">
        <f>AJ15-$EH$5</f>
        <v>10</v>
      </c>
      <c r="AN15" s="10">
        <f>(1-(AH$5/AH15))*100</f>
        <v>1.6304347826086918</v>
      </c>
      <c r="AO15" s="10">
        <f>(1-(AI$5/AI15))*100</f>
        <v>0.28985507246377384</v>
      </c>
      <c r="AP15" s="10">
        <f t="shared" ref="AP15:AP44" si="33">AH15+2</f>
        <v>94</v>
      </c>
      <c r="AQ15" s="10">
        <f t="shared" ref="AQ15:AQ44" si="34">AH15-2</f>
        <v>90</v>
      </c>
      <c r="AR15" s="10">
        <f>(1-(AH$5/AP15))*100</f>
        <v>3.7234042553191515</v>
      </c>
      <c r="AS15" s="10">
        <f>(1-(AH$5/AQ15))*100</f>
        <v>-0.55555555555555358</v>
      </c>
      <c r="AT15" s="10">
        <f t="shared" ref="AT15:AT44" si="35">AI15+2</f>
        <v>71</v>
      </c>
      <c r="AU15" s="10">
        <f t="shared" ref="AU15:AU44" si="36">AI15-2</f>
        <v>67</v>
      </c>
      <c r="AV15" s="10">
        <f>(1-(AI$5/AT15))*100</f>
        <v>3.0985915492957816</v>
      </c>
      <c r="AW15" s="10">
        <f>(1-(AI$5/AU15))*100</f>
        <v>-2.6865671641790989</v>
      </c>
      <c r="AX15" s="8"/>
      <c r="AY15" s="10">
        <v>525</v>
      </c>
      <c r="AZ15" s="10">
        <v>68.5</v>
      </c>
      <c r="BA15" s="10">
        <v>45</v>
      </c>
      <c r="BB15" s="10">
        <f t="shared" si="8"/>
        <v>91</v>
      </c>
      <c r="BC15" s="10">
        <f t="shared" si="9"/>
        <v>68.5</v>
      </c>
      <c r="BD15" s="10">
        <f t="shared" si="10"/>
        <v>42</v>
      </c>
      <c r="BE15" s="10">
        <f>BB15-$EF$5</f>
        <v>0.5</v>
      </c>
      <c r="BF15" s="10">
        <f>BC15-$EG$5</f>
        <v>-0.29999999999999716</v>
      </c>
      <c r="BG15" s="10">
        <f>BD15-$EH$5</f>
        <v>10</v>
      </c>
      <c r="BH15" s="10">
        <f>(1-(BB$5/BB15))*100</f>
        <v>1.6483516483516536</v>
      </c>
      <c r="BI15" s="10">
        <f>(1-(BC$5/BC15))*100</f>
        <v>-2.7737226277372296</v>
      </c>
      <c r="BJ15" s="10">
        <f t="shared" ref="BJ15:BJ44" si="37">BB15+2</f>
        <v>93</v>
      </c>
      <c r="BK15" s="10">
        <f t="shared" ref="BK15:BK44" si="38">BB15-2</f>
        <v>89</v>
      </c>
      <c r="BL15" s="10">
        <f>(1-(BB$5/BJ15))*100</f>
        <v>3.7634408602150504</v>
      </c>
      <c r="BM15" s="10">
        <f>(1-(BB$5/BK15))*100</f>
        <v>-0.56179775280897903</v>
      </c>
      <c r="BN15" s="10">
        <f t="shared" ref="BN15:BN44" si="39">BC15+2</f>
        <v>70.5</v>
      </c>
      <c r="BO15" s="10">
        <f t="shared" ref="BO15:BO44" si="40">BC15-2</f>
        <v>66.5</v>
      </c>
      <c r="BP15" s="10">
        <f>(1-(BC$5/BN15))*100</f>
        <v>0.14184397163119478</v>
      </c>
      <c r="BQ15" s="10">
        <f>(1-(BC$5/BO15))*100</f>
        <v>-5.8646616541353502</v>
      </c>
      <c r="BR15" s="8"/>
      <c r="BS15" s="10">
        <v>525</v>
      </c>
      <c r="BT15" s="10">
        <v>68.3</v>
      </c>
      <c r="BU15" s="10">
        <v>45</v>
      </c>
      <c r="BV15" s="10">
        <f t="shared" si="11"/>
        <v>91</v>
      </c>
      <c r="BW15" s="10">
        <f t="shared" si="12"/>
        <v>68.3</v>
      </c>
      <c r="BX15" s="10">
        <f t="shared" si="13"/>
        <v>42</v>
      </c>
      <c r="BY15" s="10">
        <f>BV15-$EF$5</f>
        <v>0.5</v>
      </c>
      <c r="BZ15" s="10">
        <f>BW15-$EG$5</f>
        <v>-0.5</v>
      </c>
      <c r="CA15" s="10">
        <f>BX15-$EH$5</f>
        <v>10</v>
      </c>
      <c r="CB15" s="10">
        <f>(1-(BV$5/BV15))*100</f>
        <v>0.5494505494505475</v>
      </c>
      <c r="CC15" s="10">
        <f>(1-(BW$5/BW15))*100</f>
        <v>-0.73206442166910968</v>
      </c>
      <c r="CD15" s="10">
        <f t="shared" ref="CD15:CD44" si="41">BV15+2</f>
        <v>93</v>
      </c>
      <c r="CE15" s="10">
        <f t="shared" ref="CE15:CE44" si="42">BV15-2</f>
        <v>89</v>
      </c>
      <c r="CF15" s="10">
        <f>(1-(BV$5/CD15))*100</f>
        <v>2.6881720430107503</v>
      </c>
      <c r="CG15" s="10">
        <f>(1-(BV$5/CE15))*100</f>
        <v>-1.6853932584269593</v>
      </c>
      <c r="CH15" s="10">
        <f t="shared" ref="CH15:CH44" si="43">BW15+2</f>
        <v>70.3</v>
      </c>
      <c r="CI15" s="10">
        <f t="shared" ref="CI15:CI44" si="44">BW15-2</f>
        <v>66.3</v>
      </c>
      <c r="CJ15" s="10">
        <f>(1-(BW$5/CH15))*100</f>
        <v>2.1337126600284528</v>
      </c>
      <c r="CK15" s="10">
        <f>(1-(BW$5/CI15))*100</f>
        <v>-3.7707390648567207</v>
      </c>
      <c r="CL15" s="8"/>
      <c r="CM15" s="10">
        <v>525</v>
      </c>
      <c r="CN15" s="10">
        <v>68.2</v>
      </c>
      <c r="CO15" s="10">
        <v>45</v>
      </c>
      <c r="CP15" s="10">
        <f t="shared" si="14"/>
        <v>91</v>
      </c>
      <c r="CQ15" s="10">
        <f t="shared" si="15"/>
        <v>68.2</v>
      </c>
      <c r="CR15" s="10">
        <f t="shared" si="16"/>
        <v>42</v>
      </c>
      <c r="CS15" s="10">
        <f>CP15-$EF$5</f>
        <v>0.5</v>
      </c>
      <c r="CT15" s="10">
        <f>CQ15-$EG$5</f>
        <v>-0.59999999999999432</v>
      </c>
      <c r="CU15" s="10">
        <f>CR15-$EH$5</f>
        <v>10</v>
      </c>
      <c r="CV15" s="10">
        <f>(1-(CP$5/CP15))*100</f>
        <v>0.5494505494505475</v>
      </c>
      <c r="CW15" s="10">
        <f>(1-(CQ$5/CQ15))*100</f>
        <v>-0.87976539589442737</v>
      </c>
      <c r="CX15" s="10">
        <f t="shared" ref="CX15:CX44" si="45">CP15+2</f>
        <v>93</v>
      </c>
      <c r="CY15" s="10">
        <f t="shared" ref="CY15:CY44" si="46">CP15-2</f>
        <v>89</v>
      </c>
      <c r="CZ15" s="10">
        <f>(1-(CP$5/CX15))*100</f>
        <v>2.6881720430107503</v>
      </c>
      <c r="DA15" s="10">
        <f>(1-(CP$5/CY15))*100</f>
        <v>-1.6853932584269593</v>
      </c>
      <c r="DB15" s="10">
        <f t="shared" ref="DB15:DB44" si="47">CQ15+2</f>
        <v>70.2</v>
      </c>
      <c r="DC15" s="10">
        <f t="shared" ref="DC15:DC44" si="48">CQ15-2</f>
        <v>66.2</v>
      </c>
      <c r="DD15" s="10">
        <f>(1-(CQ$5/DB15))*100</f>
        <v>1.9943019943020057</v>
      </c>
      <c r="DE15" s="10">
        <f>(1-(CQ$5/DC15))*100</f>
        <v>-3.92749244712991</v>
      </c>
      <c r="DF15" s="8"/>
      <c r="DG15" s="10">
        <v>525</v>
      </c>
      <c r="DH15" s="10">
        <v>68.400000000000006</v>
      </c>
      <c r="DI15" s="10">
        <v>45</v>
      </c>
      <c r="DJ15" s="10">
        <f t="shared" si="17"/>
        <v>91</v>
      </c>
      <c r="DK15" s="10">
        <f t="shared" si="18"/>
        <v>68.400000000000006</v>
      </c>
      <c r="DL15" s="10">
        <f t="shared" si="19"/>
        <v>42</v>
      </c>
      <c r="DM15" s="10">
        <f>DJ15-$EF$5</f>
        <v>0.5</v>
      </c>
      <c r="DN15" s="10">
        <f>DK15-$EG$5</f>
        <v>-0.39999999999999147</v>
      </c>
      <c r="DO15" s="10">
        <f>DL15-$EH$5</f>
        <v>10</v>
      </c>
      <c r="DP15" s="10">
        <f>(1-(DJ$5/DJ15))*100</f>
        <v>0.5494505494505475</v>
      </c>
      <c r="DQ15" s="10">
        <f>(1-(DK$5/DK15))*100</f>
        <v>-0.58479532163742132</v>
      </c>
      <c r="DR15" s="10">
        <f>DJ15+2</f>
        <v>93</v>
      </c>
      <c r="DS15" s="10">
        <f>DJ15-2</f>
        <v>89</v>
      </c>
      <c r="DT15" s="10">
        <f>(1-(DJ$5/DR15))*100</f>
        <v>2.6881720430107503</v>
      </c>
      <c r="DU15" s="10">
        <f>(1-(DJ$5/DS15))*100</f>
        <v>-1.6853932584269593</v>
      </c>
      <c r="DV15" s="10">
        <f>DK15+2</f>
        <v>70.400000000000006</v>
      </c>
      <c r="DW15" s="10">
        <f>DK15-2</f>
        <v>66.400000000000006</v>
      </c>
      <c r="DX15" s="10">
        <f>(1-(DK$5/DV15))*100</f>
        <v>2.2727272727272818</v>
      </c>
      <c r="DY15" s="10">
        <f>(1-(DK$5/DW15))*100</f>
        <v>-3.6144578313252795</v>
      </c>
      <c r="DZ15" s="8"/>
      <c r="EA15" s="8"/>
      <c r="EB15" s="8"/>
      <c r="EC15" s="8"/>
      <c r="ED15" s="8"/>
      <c r="EE15" s="8"/>
      <c r="EF15" s="8">
        <f t="shared" si="20"/>
        <v>-434</v>
      </c>
      <c r="EG15" s="8">
        <f t="shared" si="21"/>
        <v>0</v>
      </c>
      <c r="EH15" s="8">
        <f t="shared" si="22"/>
        <v>-3</v>
      </c>
      <c r="EI15" s="8"/>
      <c r="EJ15" s="8">
        <f>EF15-$EF$5</f>
        <v>-524.5</v>
      </c>
      <c r="EK15" s="8">
        <f>EG15-$EG$5</f>
        <v>-68.8</v>
      </c>
      <c r="EL15" s="8">
        <f>EH15-$EH$5</f>
        <v>-35</v>
      </c>
      <c r="EM15" s="8"/>
      <c r="EN15" s="47" t="s">
        <v>33</v>
      </c>
      <c r="EO15" s="48"/>
      <c r="EP15" s="10">
        <v>115.2</v>
      </c>
      <c r="EQ15" s="10">
        <f t="shared" si="25"/>
        <v>3.2000000000000001E-2</v>
      </c>
      <c r="ER15" s="10">
        <v>1.371</v>
      </c>
      <c r="ES15" s="10">
        <v>3.5000000000000003E-2</v>
      </c>
      <c r="ET15" s="10">
        <v>0.995</v>
      </c>
      <c r="EU15" s="10">
        <v>3.9E-2</v>
      </c>
      <c r="EV15" s="49">
        <v>1.526</v>
      </c>
      <c r="EW15" s="49">
        <v>2.9000000000000001E-2</v>
      </c>
      <c r="EX15" s="49">
        <v>1.17</v>
      </c>
      <c r="EY15" s="49">
        <v>3.4000000000000002E-2</v>
      </c>
      <c r="EZ15" s="49">
        <v>40</v>
      </c>
      <c r="FA15" s="49">
        <f>EZ15/100</f>
        <v>0.4</v>
      </c>
      <c r="FB15" s="49">
        <f t="shared" si="23"/>
        <v>3.529411764705883E-2</v>
      </c>
      <c r="FC15" s="49">
        <f t="shared" ref="FC15:FC44" si="49">(FB15^(2/3))*((1/5)^0.5)/((EV15+EX15+ET15+ER15)/4)</f>
        <v>3.8023702294875998E-2</v>
      </c>
      <c r="FD15" s="10">
        <f>(ER15+ET15+EV15+EX15)/4</f>
        <v>1.2655000000000001</v>
      </c>
      <c r="FE15" s="10">
        <f t="shared" si="28"/>
        <v>2.0202152732456118</v>
      </c>
      <c r="FF15" s="10"/>
      <c r="FG15" s="10"/>
    </row>
    <row r="16" spans="1:163" s="24" customFormat="1" x14ac:dyDescent="0.25">
      <c r="A16" s="10" t="s">
        <v>49</v>
      </c>
      <c r="B16" s="10">
        <v>150.30000000000001</v>
      </c>
      <c r="C16" s="10">
        <v>152.19999999999999</v>
      </c>
      <c r="D16" s="10">
        <f t="shared" si="0"/>
        <v>151.25</v>
      </c>
      <c r="E16" s="10">
        <f t="shared" ref="E16:E24" si="50">D16/3600</f>
        <v>4.2013888888888892E-2</v>
      </c>
      <c r="F16" s="10">
        <f t="shared" si="1"/>
        <v>7.0023148148148154E-2</v>
      </c>
      <c r="G16" s="10">
        <v>434</v>
      </c>
      <c r="H16" s="10">
        <v>0</v>
      </c>
      <c r="I16" s="10">
        <v>3</v>
      </c>
      <c r="J16" s="8"/>
      <c r="K16" s="10">
        <v>545</v>
      </c>
      <c r="L16" s="10">
        <v>86.4</v>
      </c>
      <c r="M16" s="10">
        <v>50</v>
      </c>
      <c r="N16" s="10">
        <f t="shared" si="2"/>
        <v>111</v>
      </c>
      <c r="O16" s="10">
        <f t="shared" si="3"/>
        <v>86.4</v>
      </c>
      <c r="P16" s="10">
        <f t="shared" si="4"/>
        <v>47</v>
      </c>
      <c r="Q16" s="10">
        <f>N16-$EF$6</f>
        <v>3</v>
      </c>
      <c r="R16" s="10">
        <f>O16-$EG$6</f>
        <v>4.7000000000000028</v>
      </c>
      <c r="S16" s="10">
        <f>P16-$EH$6</f>
        <v>10</v>
      </c>
      <c r="T16" s="10">
        <f>(1-(N$6/N16))*100</f>
        <v>2.7027027027026973</v>
      </c>
      <c r="U16" s="10">
        <f>(1-(O$6/O16))*100</f>
        <v>5.439814814814814</v>
      </c>
      <c r="V16" s="10">
        <f t="shared" si="29"/>
        <v>113</v>
      </c>
      <c r="W16" s="10">
        <f t="shared" si="30"/>
        <v>109</v>
      </c>
      <c r="X16" s="10">
        <f>(1-(N$6/V16))*100</f>
        <v>4.4247787610619422</v>
      </c>
      <c r="Y16" s="10">
        <f>(1-(N$6/W16))*100</f>
        <v>0.91743119266054496</v>
      </c>
      <c r="Z16" s="10">
        <f t="shared" si="31"/>
        <v>88.4</v>
      </c>
      <c r="AA16" s="10">
        <f t="shared" si="32"/>
        <v>84.4</v>
      </c>
      <c r="AB16" s="10">
        <f>(1-(O$6/Z16))*100</f>
        <v>7.5791855203619978</v>
      </c>
      <c r="AC16" s="10">
        <f>(1-(O$6/AA16))*100</f>
        <v>3.1990521327014299</v>
      </c>
      <c r="AD16" s="8"/>
      <c r="AE16" s="10">
        <v>543</v>
      </c>
      <c r="AF16" s="10">
        <v>83.1</v>
      </c>
      <c r="AG16" s="10">
        <v>50</v>
      </c>
      <c r="AH16" s="10">
        <f t="shared" si="5"/>
        <v>109</v>
      </c>
      <c r="AI16" s="10">
        <f t="shared" si="6"/>
        <v>83.1</v>
      </c>
      <c r="AJ16" s="10">
        <f t="shared" si="7"/>
        <v>47</v>
      </c>
      <c r="AK16" s="10">
        <f>AH16-$EF$6</f>
        <v>1</v>
      </c>
      <c r="AL16" s="10">
        <f>AI16-$EG$6</f>
        <v>1.3999999999999915</v>
      </c>
      <c r="AM16" s="10">
        <f>AJ16-$EH$6</f>
        <v>10</v>
      </c>
      <c r="AN16" s="10">
        <f>(1-(AH$6/AH16))*100</f>
        <v>0.91743119266054496</v>
      </c>
      <c r="AO16" s="10">
        <f>(1-(AI$6/AI16))*100</f>
        <v>1.6847172081829065</v>
      </c>
      <c r="AP16" s="10">
        <f t="shared" si="33"/>
        <v>111</v>
      </c>
      <c r="AQ16" s="10">
        <f t="shared" si="34"/>
        <v>107</v>
      </c>
      <c r="AR16" s="10">
        <f>(1-(AH$6/AP16))*100</f>
        <v>2.7027027027026973</v>
      </c>
      <c r="AS16" s="10">
        <f>(1-(AH$6/AQ16))*100</f>
        <v>-0.93457943925232545</v>
      </c>
      <c r="AT16" s="10">
        <f t="shared" si="35"/>
        <v>85.1</v>
      </c>
      <c r="AU16" s="10">
        <f t="shared" si="36"/>
        <v>81.099999999999994</v>
      </c>
      <c r="AV16" s="10">
        <f>(1-(AI$6/AT16))*100</f>
        <v>3.9952996474735492</v>
      </c>
      <c r="AW16" s="10">
        <f>(1-(AI$6/AU16))*100</f>
        <v>-0.73982737361284467</v>
      </c>
      <c r="AX16" s="8"/>
      <c r="AY16" s="10">
        <v>542</v>
      </c>
      <c r="AZ16" s="10">
        <v>82.2</v>
      </c>
      <c r="BA16" s="10">
        <v>50</v>
      </c>
      <c r="BB16" s="10">
        <f t="shared" si="8"/>
        <v>108</v>
      </c>
      <c r="BC16" s="10">
        <f t="shared" si="9"/>
        <v>82.2</v>
      </c>
      <c r="BD16" s="10">
        <f t="shared" si="10"/>
        <v>47</v>
      </c>
      <c r="BE16" s="10">
        <f>BB16-$EF$6</f>
        <v>0</v>
      </c>
      <c r="BF16" s="10">
        <f>BC16-$EG$6</f>
        <v>0.5</v>
      </c>
      <c r="BG16" s="10">
        <f>BD16-$EH$6</f>
        <v>10</v>
      </c>
      <c r="BH16" s="10">
        <f>(1-(BB$6/BB16))*100</f>
        <v>1.388888888888884</v>
      </c>
      <c r="BI16" s="10">
        <f>(1-(BC$6/BC16))*100</f>
        <v>-1.8248175182481674</v>
      </c>
      <c r="BJ16" s="10">
        <f t="shared" si="37"/>
        <v>110</v>
      </c>
      <c r="BK16" s="10">
        <f t="shared" si="38"/>
        <v>106</v>
      </c>
      <c r="BL16" s="10">
        <f>(1-(BB$6/BJ16))*100</f>
        <v>3.1818181818181857</v>
      </c>
      <c r="BM16" s="10">
        <f>(1-(BB$6/BK16))*100</f>
        <v>-0.47169811320755262</v>
      </c>
      <c r="BN16" s="10">
        <f t="shared" si="39"/>
        <v>84.2</v>
      </c>
      <c r="BO16" s="10">
        <f t="shared" si="40"/>
        <v>80.2</v>
      </c>
      <c r="BP16" s="10">
        <f>(1-(BC$6/BN16))*100</f>
        <v>0.59382422802850554</v>
      </c>
      <c r="BQ16" s="10">
        <f>(1-(BC$6/BO16))*100</f>
        <v>-4.3640897755610863</v>
      </c>
      <c r="BR16" s="8"/>
      <c r="BS16" s="10">
        <v>541</v>
      </c>
      <c r="BT16" s="10">
        <v>82.6</v>
      </c>
      <c r="BU16" s="10">
        <v>50</v>
      </c>
      <c r="BV16" s="10">
        <f t="shared" si="11"/>
        <v>107</v>
      </c>
      <c r="BW16" s="10">
        <f t="shared" si="12"/>
        <v>82.6</v>
      </c>
      <c r="BX16" s="10">
        <f t="shared" si="13"/>
        <v>47</v>
      </c>
      <c r="BY16" s="10">
        <f>BV16-$EF$6</f>
        <v>-1</v>
      </c>
      <c r="BZ16" s="10">
        <f>BW16-$EG$6</f>
        <v>0.89999999999999147</v>
      </c>
      <c r="CA16" s="10">
        <f>BX16-$EH$6</f>
        <v>10</v>
      </c>
      <c r="CB16" s="10">
        <f>(1-(BV$6/BV16))*100</f>
        <v>-0.93457943925232545</v>
      </c>
      <c r="CC16" s="10">
        <f>(1-(BW$6/BW16))*100</f>
        <v>1.0895883777239601</v>
      </c>
      <c r="CD16" s="10">
        <f t="shared" si="41"/>
        <v>109</v>
      </c>
      <c r="CE16" s="10">
        <f t="shared" si="42"/>
        <v>105</v>
      </c>
      <c r="CF16" s="10">
        <f>(1-(BV$6/CD16))*100</f>
        <v>0.91743119266054496</v>
      </c>
      <c r="CG16" s="10">
        <f>(1-(BV$6/CE16))*100</f>
        <v>-2.857142857142847</v>
      </c>
      <c r="CH16" s="10">
        <f t="shared" si="43"/>
        <v>84.6</v>
      </c>
      <c r="CI16" s="10">
        <f t="shared" si="44"/>
        <v>80.599999999999994</v>
      </c>
      <c r="CJ16" s="10">
        <f>(1-(BW$6/CH16))*100</f>
        <v>3.4278959810874587</v>
      </c>
      <c r="CK16" s="10">
        <f>(1-(BW$6/CI16))*100</f>
        <v>-1.3647642679900818</v>
      </c>
      <c r="CL16" s="8"/>
      <c r="CM16" s="10">
        <v>542</v>
      </c>
      <c r="CN16" s="10">
        <v>82.3</v>
      </c>
      <c r="CO16" s="10">
        <v>50</v>
      </c>
      <c r="CP16" s="10">
        <f t="shared" si="14"/>
        <v>108</v>
      </c>
      <c r="CQ16" s="10">
        <f t="shared" si="15"/>
        <v>82.3</v>
      </c>
      <c r="CR16" s="10">
        <f t="shared" si="16"/>
        <v>47</v>
      </c>
      <c r="CS16" s="10">
        <f>CP16-$EF$6</f>
        <v>0</v>
      </c>
      <c r="CT16" s="10">
        <f>CQ16-$EG$6</f>
        <v>0.59999999999999432</v>
      </c>
      <c r="CU16" s="10">
        <f>CR16-$EH$6</f>
        <v>10</v>
      </c>
      <c r="CV16" s="10">
        <f>(1-(CP$6/CP16))*100</f>
        <v>0</v>
      </c>
      <c r="CW16" s="10">
        <f>(1-(CQ$6/CQ16))*100</f>
        <v>0.72904009720533569</v>
      </c>
      <c r="CX16" s="10">
        <f t="shared" si="45"/>
        <v>110</v>
      </c>
      <c r="CY16" s="10">
        <f t="shared" si="46"/>
        <v>106</v>
      </c>
      <c r="CZ16" s="10">
        <f>(1-(CP$6/CX16))*100</f>
        <v>1.8181818181818188</v>
      </c>
      <c r="DA16" s="10">
        <f>(1-(CP$6/CY16))*100</f>
        <v>-1.8867924528301883</v>
      </c>
      <c r="DB16" s="10">
        <f t="shared" si="47"/>
        <v>84.3</v>
      </c>
      <c r="DC16" s="10">
        <f t="shared" si="48"/>
        <v>80.3</v>
      </c>
      <c r="DD16" s="10">
        <f>(1-(CQ$6/DB16))*100</f>
        <v>3.0842230130486259</v>
      </c>
      <c r="DE16" s="10">
        <f>(1-(CQ$6/DC16))*100</f>
        <v>-1.7434620174346271</v>
      </c>
      <c r="DF16" s="8"/>
      <c r="DG16" s="10">
        <v>542</v>
      </c>
      <c r="DH16" s="10">
        <v>81.7</v>
      </c>
      <c r="DI16" s="10">
        <v>50</v>
      </c>
      <c r="DJ16" s="10">
        <f t="shared" si="17"/>
        <v>108</v>
      </c>
      <c r="DK16" s="10">
        <f t="shared" si="18"/>
        <v>81.7</v>
      </c>
      <c r="DL16" s="10">
        <f t="shared" si="19"/>
        <v>47</v>
      </c>
      <c r="DM16" s="10">
        <f>DJ16-$EF$6</f>
        <v>0</v>
      </c>
      <c r="DN16" s="10">
        <f>DK16-$EG$6</f>
        <v>0</v>
      </c>
      <c r="DO16" s="10">
        <f>DL16-$EH$6</f>
        <v>10</v>
      </c>
      <c r="DP16" s="10">
        <f>(1-(DJ$6/DJ16))*100</f>
        <v>0</v>
      </c>
      <c r="DQ16" s="10">
        <f>(1-(DK$6/DK16))*100</f>
        <v>0</v>
      </c>
      <c r="DR16" s="10">
        <f t="shared" ref="DR16:DR44" si="51">DJ16+2</f>
        <v>110</v>
      </c>
      <c r="DS16" s="10">
        <f t="shared" ref="DS16:DS44" si="52">DJ16-2</f>
        <v>106</v>
      </c>
      <c r="DT16" s="10">
        <f>(1-(DJ$6/DR16))*100</f>
        <v>1.8181818181818188</v>
      </c>
      <c r="DU16" s="10">
        <f>(1-(DJ$6/DS16))*100</f>
        <v>-1.8867924528301883</v>
      </c>
      <c r="DV16" s="10">
        <f t="shared" ref="DV16:DV44" si="53">DK16+2</f>
        <v>83.7</v>
      </c>
      <c r="DW16" s="10">
        <f t="shared" ref="DW16:DW44" si="54">DK16-2</f>
        <v>79.7</v>
      </c>
      <c r="DX16" s="10">
        <f>(1-(DK$6/DV16))*100</f>
        <v>2.389486260453999</v>
      </c>
      <c r="DY16" s="10">
        <f>(1-(DK$6/DW16))*100</f>
        <v>-2.5094102885821812</v>
      </c>
      <c r="DZ16" s="8"/>
      <c r="EA16" s="8"/>
      <c r="EB16" s="8"/>
      <c r="EC16" s="8"/>
      <c r="ED16" s="8"/>
      <c r="EE16" s="8"/>
      <c r="EF16" s="8">
        <f t="shared" si="20"/>
        <v>-434</v>
      </c>
      <c r="EG16" s="8">
        <f t="shared" si="21"/>
        <v>0</v>
      </c>
      <c r="EH16" s="8">
        <f t="shared" si="22"/>
        <v>-3</v>
      </c>
      <c r="EI16" s="8"/>
      <c r="EJ16" s="8">
        <f>EF16-$EF$6</f>
        <v>-542</v>
      </c>
      <c r="EK16" s="8">
        <f>EG16-$EG$6</f>
        <v>-81.7</v>
      </c>
      <c r="EL16" s="8">
        <f>EH16-$EH$6</f>
        <v>-40</v>
      </c>
      <c r="EM16" s="8"/>
      <c r="EN16" s="50"/>
      <c r="EO16" s="51"/>
      <c r="EP16" s="10">
        <v>151.19999999999999</v>
      </c>
      <c r="EQ16" s="10">
        <f t="shared" si="25"/>
        <v>4.1999999999999996E-2</v>
      </c>
      <c r="ER16" s="10">
        <v>1.403</v>
      </c>
      <c r="ES16" s="10">
        <v>1.4999999999999999E-2</v>
      </c>
      <c r="ET16" s="10">
        <v>1.081</v>
      </c>
      <c r="EU16" s="10">
        <v>2.4E-2</v>
      </c>
      <c r="EV16" s="49">
        <v>1.6319999999999999</v>
      </c>
      <c r="EW16" s="49">
        <v>2.7E-2</v>
      </c>
      <c r="EX16" s="49">
        <v>1.2330000000000001</v>
      </c>
      <c r="EY16" s="49">
        <v>0.03</v>
      </c>
      <c r="EZ16" s="49">
        <v>55</v>
      </c>
      <c r="FA16" s="49">
        <f t="shared" ref="FA16:FA44" si="55">EZ16/100</f>
        <v>0.55000000000000004</v>
      </c>
      <c r="FB16" s="49">
        <f t="shared" si="23"/>
        <v>4.6478873239436627E-2</v>
      </c>
      <c r="FC16" s="49">
        <f t="shared" si="49"/>
        <v>4.3232078776506623E-2</v>
      </c>
      <c r="FD16" s="10">
        <f t="shared" ref="FD16:FD44" si="56">(ER16+ET16+EV16+EX16)/4</f>
        <v>1.33725</v>
      </c>
      <c r="FE16" s="10">
        <f t="shared" si="28"/>
        <v>1.820525465117407</v>
      </c>
      <c r="FF16" s="10">
        <f>100-((FD16/FD6)*100)</f>
        <v>49.182975489264678</v>
      </c>
      <c r="FG16" s="10">
        <f>AVERAGE(FF16:FF24)</f>
        <v>51.296960509647036</v>
      </c>
    </row>
    <row r="17" spans="1:163" s="24" customFormat="1" x14ac:dyDescent="0.25">
      <c r="A17" s="10" t="s">
        <v>49</v>
      </c>
      <c r="B17" s="10">
        <v>185.5</v>
      </c>
      <c r="C17" s="10">
        <v>188.7</v>
      </c>
      <c r="D17" s="10">
        <f t="shared" si="0"/>
        <v>187.1</v>
      </c>
      <c r="E17" s="10">
        <f t="shared" si="50"/>
        <v>5.1972222222222218E-2</v>
      </c>
      <c r="F17" s="10">
        <f t="shared" si="1"/>
        <v>8.6620370370370361E-2</v>
      </c>
      <c r="G17" s="10">
        <v>434</v>
      </c>
      <c r="H17" s="10">
        <v>0</v>
      </c>
      <c r="I17" s="10">
        <v>3</v>
      </c>
      <c r="J17" s="8"/>
      <c r="K17" s="10">
        <v>562</v>
      </c>
      <c r="L17" s="10">
        <v>102.8</v>
      </c>
      <c r="M17" s="10">
        <v>55</v>
      </c>
      <c r="N17" s="10">
        <f t="shared" si="2"/>
        <v>128</v>
      </c>
      <c r="O17" s="10">
        <f t="shared" si="3"/>
        <v>102.8</v>
      </c>
      <c r="P17" s="10">
        <f t="shared" si="4"/>
        <v>52</v>
      </c>
      <c r="Q17" s="10">
        <f>N17-$EF$7</f>
        <v>5</v>
      </c>
      <c r="R17" s="10">
        <f>O17-$EG$7</f>
        <v>8.2999999999999972</v>
      </c>
      <c r="S17" s="10">
        <f>P17-$EH$7</f>
        <v>10</v>
      </c>
      <c r="T17" s="10">
        <f>(1-(N$7/N17))*100</f>
        <v>3.90625</v>
      </c>
      <c r="U17" s="10">
        <f>(1-(O$7/O17))*100</f>
        <v>8.0739299610894868</v>
      </c>
      <c r="V17" s="10">
        <f t="shared" si="29"/>
        <v>130</v>
      </c>
      <c r="W17" s="10">
        <f t="shared" si="30"/>
        <v>126</v>
      </c>
      <c r="X17" s="10">
        <f>(1-(N$7/V17))*100</f>
        <v>5.3846153846153877</v>
      </c>
      <c r="Y17" s="10">
        <f>(1-(N$7/W17))*100</f>
        <v>2.3809523809523836</v>
      </c>
      <c r="Z17" s="10">
        <f t="shared" si="31"/>
        <v>104.8</v>
      </c>
      <c r="AA17" s="10">
        <f t="shared" si="32"/>
        <v>100.8</v>
      </c>
      <c r="AB17" s="10">
        <f>(1-(O$7/Z17))*100</f>
        <v>9.8282442748091619</v>
      </c>
      <c r="AC17" s="10">
        <f>(1-(O$7/AA17))*100</f>
        <v>6.25</v>
      </c>
      <c r="AD17" s="8"/>
      <c r="AE17" s="10">
        <v>558</v>
      </c>
      <c r="AF17" s="10">
        <v>97.7</v>
      </c>
      <c r="AG17" s="10">
        <v>55</v>
      </c>
      <c r="AH17" s="10">
        <f t="shared" si="5"/>
        <v>124</v>
      </c>
      <c r="AI17" s="10">
        <f t="shared" si="6"/>
        <v>97.7</v>
      </c>
      <c r="AJ17" s="10">
        <f t="shared" si="7"/>
        <v>52</v>
      </c>
      <c r="AK17" s="10">
        <f>AH17-$EF$7</f>
        <v>1</v>
      </c>
      <c r="AL17" s="10">
        <f>AI17-$EG$7</f>
        <v>3.2000000000000028</v>
      </c>
      <c r="AM17" s="10">
        <f>AJ17-$EH$7</f>
        <v>10</v>
      </c>
      <c r="AN17" s="10">
        <f>(1-(AH$7/AH17))*100</f>
        <v>0.80645161290322509</v>
      </c>
      <c r="AO17" s="10">
        <f>(1-(AI$7/AI17))*100</f>
        <v>3.2753326509723624</v>
      </c>
      <c r="AP17" s="10">
        <f t="shared" si="33"/>
        <v>126</v>
      </c>
      <c r="AQ17" s="10">
        <f t="shared" si="34"/>
        <v>122</v>
      </c>
      <c r="AR17" s="10">
        <f>(1-(AH$7/AP17))*100</f>
        <v>2.3809523809523836</v>
      </c>
      <c r="AS17" s="10">
        <f>(1-(AH$7/AQ17))*100</f>
        <v>-0.81967213114753079</v>
      </c>
      <c r="AT17" s="10">
        <f t="shared" si="35"/>
        <v>99.7</v>
      </c>
      <c r="AU17" s="10">
        <f t="shared" si="36"/>
        <v>95.7</v>
      </c>
      <c r="AV17" s="10">
        <f>(1-(AI$7/AT17))*100</f>
        <v>5.2156469408224719</v>
      </c>
      <c r="AW17" s="10">
        <f>(1-(AI$7/AU17))*100</f>
        <v>1.2539184952978122</v>
      </c>
      <c r="AX17" s="8"/>
      <c r="AY17" s="10">
        <v>557</v>
      </c>
      <c r="AZ17" s="10">
        <v>95</v>
      </c>
      <c r="BA17" s="10">
        <v>55</v>
      </c>
      <c r="BB17" s="10">
        <f t="shared" si="8"/>
        <v>123</v>
      </c>
      <c r="BC17" s="10">
        <f t="shared" si="9"/>
        <v>95</v>
      </c>
      <c r="BD17" s="10">
        <f t="shared" si="10"/>
        <v>52</v>
      </c>
      <c r="BE17" s="10">
        <f>BB17-$EF$7</f>
        <v>0</v>
      </c>
      <c r="BF17" s="10">
        <f>BC17-$EG$7</f>
        <v>0.5</v>
      </c>
      <c r="BG17" s="10">
        <f>BD17-$EH$7</f>
        <v>10</v>
      </c>
      <c r="BH17" s="10">
        <f>(1-(BB$7/BB17))*100</f>
        <v>1.2195121951219523</v>
      </c>
      <c r="BI17" s="10">
        <f>(1-(BC$7/BC17))*100</f>
        <v>-1.5789473684210575</v>
      </c>
      <c r="BJ17" s="10">
        <f t="shared" si="37"/>
        <v>125</v>
      </c>
      <c r="BK17" s="10">
        <f t="shared" si="38"/>
        <v>121</v>
      </c>
      <c r="BL17" s="10">
        <f>(1-(BB$7/BJ17))*100</f>
        <v>2.8000000000000025</v>
      </c>
      <c r="BM17" s="10">
        <f>(1-(BB$7/BK17))*100</f>
        <v>-0.41322314049587749</v>
      </c>
      <c r="BN17" s="10">
        <f t="shared" si="39"/>
        <v>97</v>
      </c>
      <c r="BO17" s="10">
        <f t="shared" si="40"/>
        <v>93</v>
      </c>
      <c r="BP17" s="10">
        <f>(1-(BC$7/BN17))*100</f>
        <v>0.51546391752577136</v>
      </c>
      <c r="BQ17" s="10">
        <f>(1-(BC$7/BO17))*100</f>
        <v>-3.7634408602150504</v>
      </c>
      <c r="BR17" s="8"/>
      <c r="BS17" s="10">
        <v>557</v>
      </c>
      <c r="BT17" s="10">
        <v>94.4</v>
      </c>
      <c r="BU17" s="10">
        <v>55</v>
      </c>
      <c r="BV17" s="10">
        <f t="shared" si="11"/>
        <v>123</v>
      </c>
      <c r="BW17" s="10">
        <f t="shared" si="12"/>
        <v>94.4</v>
      </c>
      <c r="BX17" s="10">
        <f t="shared" si="13"/>
        <v>52</v>
      </c>
      <c r="BY17" s="10">
        <f>BV17-$EF$7</f>
        <v>0</v>
      </c>
      <c r="BZ17" s="10">
        <f>BW17-$EG$7</f>
        <v>-9.9999999999994316E-2</v>
      </c>
      <c r="CA17" s="10">
        <f>BX17-$EH$7</f>
        <v>10</v>
      </c>
      <c r="CB17" s="10">
        <f>(1-(BV$7/BV17))*100</f>
        <v>0</v>
      </c>
      <c r="CC17" s="10">
        <f>(1-(BW$7/BW17))*100</f>
        <v>-0.10593220338981357</v>
      </c>
      <c r="CD17" s="10">
        <f t="shared" si="41"/>
        <v>125</v>
      </c>
      <c r="CE17" s="10">
        <f t="shared" si="42"/>
        <v>121</v>
      </c>
      <c r="CF17" s="10">
        <f>(1-(BV$7/CD17))*100</f>
        <v>1.6000000000000014</v>
      </c>
      <c r="CG17" s="10">
        <f>(1-(BV$7/CE17))*100</f>
        <v>-1.6528925619834656</v>
      </c>
      <c r="CH17" s="10">
        <f t="shared" si="43"/>
        <v>96.4</v>
      </c>
      <c r="CI17" s="10">
        <f t="shared" si="44"/>
        <v>92.4</v>
      </c>
      <c r="CJ17" s="10">
        <f>(1-(BW$7/CH17))*100</f>
        <v>1.9709543568464771</v>
      </c>
      <c r="CK17" s="10">
        <f>(1-(BW$7/CI17))*100</f>
        <v>-2.2727272727272707</v>
      </c>
      <c r="CL17" s="8"/>
      <c r="CM17" s="10">
        <v>557</v>
      </c>
      <c r="CN17" s="10">
        <v>94.6</v>
      </c>
      <c r="CO17" s="10">
        <v>55</v>
      </c>
      <c r="CP17" s="10">
        <f t="shared" si="14"/>
        <v>123</v>
      </c>
      <c r="CQ17" s="10">
        <f t="shared" si="15"/>
        <v>94.6</v>
      </c>
      <c r="CR17" s="10">
        <f t="shared" si="16"/>
        <v>52</v>
      </c>
      <c r="CS17" s="10">
        <f>CP17-$EF$7</f>
        <v>0</v>
      </c>
      <c r="CT17" s="10">
        <f>CQ17-$EG$7</f>
        <v>9.9999999999994316E-2</v>
      </c>
      <c r="CU17" s="10">
        <f>CR17-$EH$7</f>
        <v>10</v>
      </c>
      <c r="CV17" s="10">
        <f>(1-(CP$7/CP17))*100</f>
        <v>0</v>
      </c>
      <c r="CW17" s="10">
        <f>(1-(CQ$7/CQ17))*100</f>
        <v>0.10570824524311906</v>
      </c>
      <c r="CX17" s="10">
        <f t="shared" si="45"/>
        <v>125</v>
      </c>
      <c r="CY17" s="10">
        <f t="shared" si="46"/>
        <v>121</v>
      </c>
      <c r="CZ17" s="10">
        <f>(1-(CP$7/CX17))*100</f>
        <v>1.6000000000000014</v>
      </c>
      <c r="DA17" s="10">
        <f>(1-(CP$7/CY17))*100</f>
        <v>-1.6528925619834656</v>
      </c>
      <c r="DB17" s="10">
        <f t="shared" si="47"/>
        <v>96.6</v>
      </c>
      <c r="DC17" s="10">
        <f t="shared" si="48"/>
        <v>92.6</v>
      </c>
      <c r="DD17" s="10">
        <f>(1-(CQ$7/DB17))*100</f>
        <v>2.1739130434782594</v>
      </c>
      <c r="DE17" s="10">
        <f>(1-(CQ$7/DC17))*100</f>
        <v>-2.051835853131756</v>
      </c>
      <c r="DF17" s="8"/>
      <c r="DG17" s="10">
        <v>557</v>
      </c>
      <c r="DH17" s="10">
        <v>94.3</v>
      </c>
      <c r="DI17" s="10">
        <v>55</v>
      </c>
      <c r="DJ17" s="10">
        <f t="shared" si="17"/>
        <v>123</v>
      </c>
      <c r="DK17" s="10">
        <f t="shared" si="18"/>
        <v>94.3</v>
      </c>
      <c r="DL17" s="10">
        <f t="shared" si="19"/>
        <v>52</v>
      </c>
      <c r="DM17" s="10">
        <f>DJ17-$EF$7</f>
        <v>0</v>
      </c>
      <c r="DN17" s="10">
        <f>DK17-$EG$7</f>
        <v>-0.20000000000000284</v>
      </c>
      <c r="DO17" s="10">
        <f>DL17-$EH$7</f>
        <v>10</v>
      </c>
      <c r="DP17" s="10">
        <f>(1-(DJ$7/DJ17))*100</f>
        <v>0</v>
      </c>
      <c r="DQ17" s="10">
        <f>(1-(DK$7/DK17))*100</f>
        <v>-0.21208907741252503</v>
      </c>
      <c r="DR17" s="10">
        <f t="shared" si="51"/>
        <v>125</v>
      </c>
      <c r="DS17" s="10">
        <f t="shared" si="52"/>
        <v>121</v>
      </c>
      <c r="DT17" s="10">
        <f>(1-(DJ$7/DR17))*100</f>
        <v>1.6000000000000014</v>
      </c>
      <c r="DU17" s="10">
        <f>(1-(DJ$7/DS17))*100</f>
        <v>-1.6528925619834656</v>
      </c>
      <c r="DV17" s="10">
        <f t="shared" si="53"/>
        <v>96.3</v>
      </c>
      <c r="DW17" s="10">
        <f t="shared" si="54"/>
        <v>92.3</v>
      </c>
      <c r="DX17" s="10">
        <f>(1-(DK$7/DV17))*100</f>
        <v>1.8691588785046731</v>
      </c>
      <c r="DY17" s="10">
        <f>(1-(DK$7/DW17))*100</f>
        <v>-2.3835319609967431</v>
      </c>
      <c r="DZ17" s="8"/>
      <c r="EA17" s="8"/>
      <c r="EB17" s="8"/>
      <c r="EC17" s="8"/>
      <c r="ED17" s="8"/>
      <c r="EE17" s="8"/>
      <c r="EF17" s="8">
        <f t="shared" si="20"/>
        <v>-434</v>
      </c>
      <c r="EG17" s="8">
        <f t="shared" si="21"/>
        <v>0</v>
      </c>
      <c r="EH17" s="8">
        <f t="shared" si="22"/>
        <v>-3</v>
      </c>
      <c r="EI17" s="8"/>
      <c r="EJ17" s="8">
        <f>EF17-$EF$7</f>
        <v>-557</v>
      </c>
      <c r="EK17" s="8">
        <f>EG17-$EG$7</f>
        <v>-94.5</v>
      </c>
      <c r="EL17" s="8">
        <f>EH17-$EH$7</f>
        <v>-45</v>
      </c>
      <c r="EM17" s="8"/>
      <c r="EN17" s="50"/>
      <c r="EO17" s="51"/>
      <c r="EP17" s="10">
        <v>187.2</v>
      </c>
      <c r="EQ17" s="10">
        <f t="shared" si="25"/>
        <v>5.1999999999999998E-2</v>
      </c>
      <c r="ER17" s="10">
        <v>1.3740000000000001</v>
      </c>
      <c r="ES17" s="10">
        <v>5.8000000000000003E-2</v>
      </c>
      <c r="ET17" s="10">
        <v>1.032</v>
      </c>
      <c r="EU17" s="10">
        <v>3.5000000000000003E-2</v>
      </c>
      <c r="EV17" s="49">
        <v>1.4990000000000001</v>
      </c>
      <c r="EW17" s="49">
        <v>4.2000000000000003E-2</v>
      </c>
      <c r="EX17" s="49">
        <v>1.3340000000000001</v>
      </c>
      <c r="EY17" s="49">
        <v>0.04</v>
      </c>
      <c r="EZ17" s="49">
        <v>70</v>
      </c>
      <c r="FA17" s="49">
        <f t="shared" si="55"/>
        <v>0.7</v>
      </c>
      <c r="FB17" s="49">
        <f t="shared" si="23"/>
        <v>5.675675675675676E-2</v>
      </c>
      <c r="FC17" s="49">
        <f t="shared" si="49"/>
        <v>5.0427987652536289E-2</v>
      </c>
      <c r="FD17" s="10">
        <f t="shared" si="56"/>
        <v>1.3097500000000002</v>
      </c>
      <c r="FE17" s="10">
        <f t="shared" si="28"/>
        <v>1.5805377875363193</v>
      </c>
      <c r="FF17" s="10">
        <f t="shared" ref="FF17:FF24" si="57">100-((FD17/FD7)*100)</f>
        <v>51.228821448519824</v>
      </c>
      <c r="FG17" s="10"/>
    </row>
    <row r="18" spans="1:163" s="24" customFormat="1" x14ac:dyDescent="0.25">
      <c r="A18" s="10" t="s">
        <v>49</v>
      </c>
      <c r="B18" s="10">
        <v>221.4</v>
      </c>
      <c r="C18" s="10">
        <v>225.3</v>
      </c>
      <c r="D18" s="10">
        <f t="shared" si="0"/>
        <v>223.35000000000002</v>
      </c>
      <c r="E18" s="10">
        <f t="shared" si="50"/>
        <v>6.2041666666666676E-2</v>
      </c>
      <c r="F18" s="10">
        <f t="shared" si="1"/>
        <v>0.1034027777777778</v>
      </c>
      <c r="G18" s="10">
        <v>434</v>
      </c>
      <c r="H18" s="10">
        <v>0</v>
      </c>
      <c r="I18" s="10">
        <v>3</v>
      </c>
      <c r="J18" s="8"/>
      <c r="K18" s="10">
        <v>579</v>
      </c>
      <c r="L18" s="10">
        <v>119.4</v>
      </c>
      <c r="M18" s="10">
        <v>60</v>
      </c>
      <c r="N18" s="10">
        <f t="shared" si="2"/>
        <v>145</v>
      </c>
      <c r="O18" s="10">
        <f t="shared" si="3"/>
        <v>119.4</v>
      </c>
      <c r="P18" s="10">
        <f t="shared" si="4"/>
        <v>57</v>
      </c>
      <c r="Q18" s="10">
        <f>N18-$EF$8</f>
        <v>8</v>
      </c>
      <c r="R18" s="10">
        <f>O18-$EG$8</f>
        <v>13.100000000000009</v>
      </c>
      <c r="S18" s="10">
        <f>P18-$EH$8</f>
        <v>10</v>
      </c>
      <c r="T18" s="10">
        <f>(1-(N$8/N18))*100</f>
        <v>5.5172413793103452</v>
      </c>
      <c r="U18" s="10">
        <f>(1-(O$8/O18))*100</f>
        <v>10.971524288107204</v>
      </c>
      <c r="V18" s="10">
        <f t="shared" si="29"/>
        <v>147</v>
      </c>
      <c r="W18" s="10">
        <f t="shared" si="30"/>
        <v>143</v>
      </c>
      <c r="X18" s="10">
        <f>(1-(N$8/V18))*100</f>
        <v>6.802721088435371</v>
      </c>
      <c r="Y18" s="10">
        <f>(1-(N$8/W18))*100</f>
        <v>4.1958041958041985</v>
      </c>
      <c r="Z18" s="10">
        <f t="shared" si="31"/>
        <v>121.4</v>
      </c>
      <c r="AA18" s="10">
        <f t="shared" si="32"/>
        <v>117.4</v>
      </c>
      <c r="AB18" s="10">
        <f>(1-(O$8/Z18))*100</f>
        <v>12.438220757825381</v>
      </c>
      <c r="AC18" s="10">
        <f>(1-(O$8/AA18))*100</f>
        <v>9.4548551959114153</v>
      </c>
      <c r="AD18" s="8"/>
      <c r="AE18" s="10">
        <v>575</v>
      </c>
      <c r="AF18" s="10">
        <v>112.2</v>
      </c>
      <c r="AG18" s="10">
        <v>60</v>
      </c>
      <c r="AH18" s="10">
        <f t="shared" si="5"/>
        <v>141</v>
      </c>
      <c r="AI18" s="10">
        <f t="shared" si="6"/>
        <v>112.2</v>
      </c>
      <c r="AJ18" s="10">
        <f t="shared" si="7"/>
        <v>57</v>
      </c>
      <c r="AK18" s="10">
        <f>AH18-$EF$8</f>
        <v>4</v>
      </c>
      <c r="AL18" s="10">
        <f>AI18-$EG$8</f>
        <v>5.9000000000000057</v>
      </c>
      <c r="AM18" s="10">
        <f>AJ18-$EH$8</f>
        <v>10</v>
      </c>
      <c r="AN18" s="10">
        <f>(1-(AH$8/AH18))*100</f>
        <v>2.8368794326241176</v>
      </c>
      <c r="AO18" s="10">
        <f>(1-(AI$8/AI18))*100</f>
        <v>5.2584670231729085</v>
      </c>
      <c r="AP18" s="10">
        <f t="shared" si="33"/>
        <v>143</v>
      </c>
      <c r="AQ18" s="10">
        <f t="shared" si="34"/>
        <v>139</v>
      </c>
      <c r="AR18" s="10">
        <f>(1-(AH$8/AP18))*100</f>
        <v>4.1958041958041985</v>
      </c>
      <c r="AS18" s="10">
        <f>(1-(AH$8/AQ18))*100</f>
        <v>1.4388489208633115</v>
      </c>
      <c r="AT18" s="10">
        <f t="shared" si="35"/>
        <v>114.2</v>
      </c>
      <c r="AU18" s="10">
        <f t="shared" si="36"/>
        <v>110.2</v>
      </c>
      <c r="AV18" s="10">
        <f>(1-(AI$8/AT18))*100</f>
        <v>6.9176882661996508</v>
      </c>
      <c r="AW18" s="10">
        <f>(1-(AI$8/AU18))*100</f>
        <v>3.5390199637023612</v>
      </c>
      <c r="AX18" s="8"/>
      <c r="AY18" s="10">
        <v>572</v>
      </c>
      <c r="AZ18" s="10">
        <v>109</v>
      </c>
      <c r="BA18" s="10">
        <v>60</v>
      </c>
      <c r="BB18" s="10">
        <f t="shared" si="8"/>
        <v>138</v>
      </c>
      <c r="BC18" s="10">
        <f t="shared" si="9"/>
        <v>109</v>
      </c>
      <c r="BD18" s="10">
        <f t="shared" si="10"/>
        <v>57</v>
      </c>
      <c r="BE18" s="10">
        <f>BB18-$EF$8</f>
        <v>1</v>
      </c>
      <c r="BF18" s="10">
        <f>BC18-$EG$8</f>
        <v>2.7000000000000028</v>
      </c>
      <c r="BG18" s="10">
        <f>BD18-$EH$8</f>
        <v>10</v>
      </c>
      <c r="BH18" s="10">
        <f>(1-(BB$8/BB18))*100</f>
        <v>1.8115942028985477</v>
      </c>
      <c r="BI18" s="10">
        <f>(1-(BC$8/BC18))*100</f>
        <v>0.91743119266054496</v>
      </c>
      <c r="BJ18" s="10">
        <f t="shared" si="37"/>
        <v>140</v>
      </c>
      <c r="BK18" s="10">
        <f t="shared" si="38"/>
        <v>136</v>
      </c>
      <c r="BL18" s="10">
        <f>(1-(BB$8/BJ18))*100</f>
        <v>3.214285714285714</v>
      </c>
      <c r="BM18" s="10">
        <f>(1-(BB$8/BK18))*100</f>
        <v>0.36764705882352811</v>
      </c>
      <c r="BN18" s="10">
        <f t="shared" si="39"/>
        <v>111</v>
      </c>
      <c r="BO18" s="10">
        <f t="shared" si="40"/>
        <v>107</v>
      </c>
      <c r="BP18" s="10">
        <f>(1-(BC$8/BN18))*100</f>
        <v>2.7027027027026973</v>
      </c>
      <c r="BQ18" s="10">
        <f>(1-(BC$8/BO18))*100</f>
        <v>-0.93457943925232545</v>
      </c>
      <c r="BR18" s="8"/>
      <c r="BS18" s="10">
        <v>571</v>
      </c>
      <c r="BT18" s="10">
        <v>107</v>
      </c>
      <c r="BU18" s="10">
        <v>60</v>
      </c>
      <c r="BV18" s="10">
        <f t="shared" si="11"/>
        <v>137</v>
      </c>
      <c r="BW18" s="10">
        <f t="shared" si="12"/>
        <v>107</v>
      </c>
      <c r="BX18" s="10">
        <f t="shared" si="13"/>
        <v>57</v>
      </c>
      <c r="BY18" s="10">
        <f>BV18-$EF$8</f>
        <v>0</v>
      </c>
      <c r="BZ18" s="10">
        <f>BW18-$EG$8</f>
        <v>0.70000000000000284</v>
      </c>
      <c r="CA18" s="10">
        <f>BX18-$EH$8</f>
        <v>10</v>
      </c>
      <c r="CB18" s="10">
        <f>(1-(BV$8/BV18))*100</f>
        <v>0</v>
      </c>
      <c r="CC18" s="10">
        <f>(1-(BW$8/BW18))*100</f>
        <v>0.65420560747664336</v>
      </c>
      <c r="CD18" s="10">
        <f t="shared" si="41"/>
        <v>139</v>
      </c>
      <c r="CE18" s="10">
        <f t="shared" si="42"/>
        <v>135</v>
      </c>
      <c r="CF18" s="10">
        <f>(1-(BV$8/CD18))*100</f>
        <v>1.4388489208633115</v>
      </c>
      <c r="CG18" s="10">
        <f>(1-(BV$8/CE18))*100</f>
        <v>-1.4814814814814836</v>
      </c>
      <c r="CH18" s="10">
        <f t="shared" si="43"/>
        <v>109</v>
      </c>
      <c r="CI18" s="10">
        <f t="shared" si="44"/>
        <v>105</v>
      </c>
      <c r="CJ18" s="10">
        <f>(1-(BW$8/CH18))*100</f>
        <v>2.4770642201834892</v>
      </c>
      <c r="CK18" s="10">
        <f>(1-(BW$8/CI18))*100</f>
        <v>-1.2380952380952381</v>
      </c>
      <c r="CL18" s="8"/>
      <c r="CM18" s="10">
        <v>571</v>
      </c>
      <c r="CN18" s="10">
        <v>106.9</v>
      </c>
      <c r="CO18" s="10">
        <v>60</v>
      </c>
      <c r="CP18" s="10">
        <f t="shared" si="14"/>
        <v>137</v>
      </c>
      <c r="CQ18" s="10">
        <f t="shared" si="15"/>
        <v>106.9</v>
      </c>
      <c r="CR18" s="10">
        <f t="shared" si="16"/>
        <v>57</v>
      </c>
      <c r="CS18" s="10">
        <f>CP18-$EF$8</f>
        <v>0</v>
      </c>
      <c r="CT18" s="10">
        <f>CQ18-$EG$8</f>
        <v>0.60000000000000853</v>
      </c>
      <c r="CU18" s="10">
        <f>CR18-$EH$8</f>
        <v>10</v>
      </c>
      <c r="CV18" s="10">
        <f>(1-(CP$8/CP18))*100</f>
        <v>0</v>
      </c>
      <c r="CW18" s="10">
        <f>(1-(CQ$8/CQ18))*100</f>
        <v>0.56127221702526597</v>
      </c>
      <c r="CX18" s="10">
        <f t="shared" si="45"/>
        <v>139</v>
      </c>
      <c r="CY18" s="10">
        <f t="shared" si="46"/>
        <v>135</v>
      </c>
      <c r="CZ18" s="10">
        <f>(1-(CP$8/CX18))*100</f>
        <v>1.4388489208633115</v>
      </c>
      <c r="DA18" s="10">
        <f>(1-(CP$8/CY18))*100</f>
        <v>-1.4814814814814836</v>
      </c>
      <c r="DB18" s="10">
        <f t="shared" si="47"/>
        <v>108.9</v>
      </c>
      <c r="DC18" s="10">
        <f t="shared" si="48"/>
        <v>104.9</v>
      </c>
      <c r="DD18" s="10">
        <f>(1-(CQ$8/DB18))*100</f>
        <v>2.3875114784205786</v>
      </c>
      <c r="DE18" s="10">
        <f>(1-(CQ$8/DC18))*100</f>
        <v>-1.3346043851286904</v>
      </c>
      <c r="DF18" s="8"/>
      <c r="DG18" s="10">
        <v>570</v>
      </c>
      <c r="DH18" s="10">
        <v>105.6</v>
      </c>
      <c r="DI18" s="10">
        <v>60</v>
      </c>
      <c r="DJ18" s="10">
        <f t="shared" si="17"/>
        <v>136</v>
      </c>
      <c r="DK18" s="10">
        <f t="shared" si="18"/>
        <v>105.6</v>
      </c>
      <c r="DL18" s="10">
        <f t="shared" si="19"/>
        <v>57</v>
      </c>
      <c r="DM18" s="10">
        <f>DJ18-$EF$8</f>
        <v>-1</v>
      </c>
      <c r="DN18" s="10">
        <f>DK18-$EG$8</f>
        <v>-0.70000000000000284</v>
      </c>
      <c r="DO18" s="10">
        <f>DL18-$EH$8</f>
        <v>10</v>
      </c>
      <c r="DP18" s="10">
        <f>(1-(DJ$8/DJ18))*100</f>
        <v>-0.73529411764705621</v>
      </c>
      <c r="DQ18" s="10">
        <f>(1-(DK$8/DK18))*100</f>
        <v>-0.66287878787878451</v>
      </c>
      <c r="DR18" s="10">
        <f t="shared" si="51"/>
        <v>138</v>
      </c>
      <c r="DS18" s="10">
        <f t="shared" si="52"/>
        <v>134</v>
      </c>
      <c r="DT18" s="10">
        <f>(1-(DJ$8/DR18))*100</f>
        <v>0.72463768115942351</v>
      </c>
      <c r="DU18" s="10">
        <f>(1-(DJ$8/DS18))*100</f>
        <v>-2.2388059701492491</v>
      </c>
      <c r="DV18" s="10">
        <f t="shared" si="53"/>
        <v>107.6</v>
      </c>
      <c r="DW18" s="10">
        <f t="shared" si="54"/>
        <v>103.6</v>
      </c>
      <c r="DX18" s="10">
        <f>(1-(DK$8/DV18))*100</f>
        <v>1.2081784386617112</v>
      </c>
      <c r="DY18" s="10">
        <f>(1-(DK$8/DW18))*100</f>
        <v>-2.6061776061776065</v>
      </c>
      <c r="DZ18" s="8"/>
      <c r="EA18" s="8"/>
      <c r="EB18" s="8"/>
      <c r="EC18" s="8"/>
      <c r="ED18" s="8"/>
      <c r="EE18" s="8"/>
      <c r="EF18" s="8">
        <f t="shared" si="20"/>
        <v>-434</v>
      </c>
      <c r="EG18" s="8">
        <f t="shared" si="21"/>
        <v>0</v>
      </c>
      <c r="EH18" s="8">
        <f t="shared" si="22"/>
        <v>-3</v>
      </c>
      <c r="EI18" s="8"/>
      <c r="EJ18" s="8">
        <f>EF18-$EF$8</f>
        <v>-571</v>
      </c>
      <c r="EK18" s="8">
        <f>EG18-$EG$8</f>
        <v>-106.3</v>
      </c>
      <c r="EL18" s="8">
        <f>EH18-$EH$8</f>
        <v>-50</v>
      </c>
      <c r="EM18" s="8"/>
      <c r="EN18" s="50"/>
      <c r="EO18" s="51"/>
      <c r="EP18" s="10">
        <v>223.2</v>
      </c>
      <c r="EQ18" s="10">
        <f t="shared" si="25"/>
        <v>6.2E-2</v>
      </c>
      <c r="ER18" s="10">
        <v>1.5269999999999999</v>
      </c>
      <c r="ES18" s="10">
        <v>2.9000000000000001E-2</v>
      </c>
      <c r="ET18" s="10">
        <v>1.1120000000000001</v>
      </c>
      <c r="EU18" s="10">
        <v>4.1000000000000002E-2</v>
      </c>
      <c r="EV18" s="49">
        <v>1.4330000000000001</v>
      </c>
      <c r="EW18" s="49">
        <v>2.8000000000000001E-2</v>
      </c>
      <c r="EX18" s="49">
        <v>1.3480000000000001</v>
      </c>
      <c r="EY18" s="49">
        <v>5.1999999999999998E-2</v>
      </c>
      <c r="EZ18" s="49">
        <v>85</v>
      </c>
      <c r="FA18" s="49">
        <f t="shared" si="55"/>
        <v>0.85</v>
      </c>
      <c r="FB18" s="49">
        <f t="shared" si="23"/>
        <v>6.6233766233766242E-2</v>
      </c>
      <c r="FC18" s="49">
        <f t="shared" si="49"/>
        <v>5.4029216525395059E-2</v>
      </c>
      <c r="FD18" s="10">
        <f t="shared" si="56"/>
        <v>1.355</v>
      </c>
      <c r="FE18" s="10">
        <f t="shared" si="28"/>
        <v>1.483868202973851</v>
      </c>
      <c r="FF18" s="10">
        <f t="shared" si="57"/>
        <v>50.718312420440078</v>
      </c>
      <c r="FG18" s="10"/>
    </row>
    <row r="19" spans="1:163" s="24" customFormat="1" x14ac:dyDescent="0.25">
      <c r="A19" s="10" t="s">
        <v>49</v>
      </c>
      <c r="B19" s="10">
        <v>257.89999999999998</v>
      </c>
      <c r="C19" s="10">
        <v>260.60000000000002</v>
      </c>
      <c r="D19" s="10">
        <f t="shared" si="0"/>
        <v>259.25</v>
      </c>
      <c r="E19" s="10">
        <f t="shared" si="50"/>
        <v>7.2013888888888891E-2</v>
      </c>
      <c r="F19" s="10">
        <f t="shared" si="1"/>
        <v>0.12002314814814816</v>
      </c>
      <c r="G19" s="10">
        <v>434</v>
      </c>
      <c r="H19" s="10">
        <v>0</v>
      </c>
      <c r="I19" s="10">
        <v>3</v>
      </c>
      <c r="J19" s="8"/>
      <c r="K19" s="10">
        <v>595</v>
      </c>
      <c r="L19" s="10">
        <v>132.4</v>
      </c>
      <c r="M19" s="10">
        <v>65</v>
      </c>
      <c r="N19" s="10">
        <f t="shared" si="2"/>
        <v>161</v>
      </c>
      <c r="O19" s="10">
        <f t="shared" si="3"/>
        <v>132.4</v>
      </c>
      <c r="P19" s="10">
        <f t="shared" si="4"/>
        <v>62</v>
      </c>
      <c r="Q19" s="10">
        <f>N19-$EF$9</f>
        <v>12</v>
      </c>
      <c r="R19" s="10">
        <f>O19-$EG$9</f>
        <v>15.100000000000009</v>
      </c>
      <c r="S19" s="10">
        <f>P19-$EH$9</f>
        <v>10</v>
      </c>
      <c r="T19" s="10">
        <f>(1-(N$9/N19))*100</f>
        <v>7.4534161490683264</v>
      </c>
      <c r="U19" s="10">
        <f>(1-(O$9/O19))*100</f>
        <v>11.404833836858009</v>
      </c>
      <c r="V19" s="10">
        <f t="shared" si="29"/>
        <v>163</v>
      </c>
      <c r="W19" s="10">
        <f t="shared" si="30"/>
        <v>159</v>
      </c>
      <c r="X19" s="10">
        <f>(1-(N$9/V19))*100</f>
        <v>8.5889570552147187</v>
      </c>
      <c r="Y19" s="10">
        <f>(1-(N$9/W19))*100</f>
        <v>6.2893081761006275</v>
      </c>
      <c r="Z19" s="10">
        <f t="shared" si="31"/>
        <v>134.4</v>
      </c>
      <c r="AA19" s="10">
        <f t="shared" si="32"/>
        <v>130.4</v>
      </c>
      <c r="AB19" s="10">
        <f>(1-(O$9/Z19))*100</f>
        <v>12.72321428571429</v>
      </c>
      <c r="AC19" s="10">
        <f>(1-(O$9/AA19))*100</f>
        <v>10.046012269938654</v>
      </c>
      <c r="AD19" s="8"/>
      <c r="AE19" s="10">
        <v>590</v>
      </c>
      <c r="AF19" s="10">
        <v>126.6</v>
      </c>
      <c r="AG19" s="10">
        <v>65</v>
      </c>
      <c r="AH19" s="10">
        <f t="shared" si="5"/>
        <v>156</v>
      </c>
      <c r="AI19" s="10">
        <f t="shared" si="6"/>
        <v>126.6</v>
      </c>
      <c r="AJ19" s="10">
        <f t="shared" si="7"/>
        <v>62</v>
      </c>
      <c r="AK19" s="10">
        <f>AH19-$EF$9</f>
        <v>7</v>
      </c>
      <c r="AL19" s="10">
        <f>AI19-$EG$9</f>
        <v>9.2999999999999972</v>
      </c>
      <c r="AM19" s="10">
        <f>AJ19-$EH$9</f>
        <v>10</v>
      </c>
      <c r="AN19" s="10">
        <f>(1-(AH$9/AH19))*100</f>
        <v>4.4871794871794819</v>
      </c>
      <c r="AO19" s="10">
        <f>(1-(AI$9/AI19))*100</f>
        <v>7.3459715639810348</v>
      </c>
      <c r="AP19" s="10">
        <f t="shared" si="33"/>
        <v>158</v>
      </c>
      <c r="AQ19" s="10">
        <f t="shared" si="34"/>
        <v>154</v>
      </c>
      <c r="AR19" s="10">
        <f>(1-(AH$9/AP19))*100</f>
        <v>5.6962025316455662</v>
      </c>
      <c r="AS19" s="10">
        <f>(1-(AH$9/AQ19))*100</f>
        <v>3.2467532467532423</v>
      </c>
      <c r="AT19" s="10">
        <f t="shared" si="35"/>
        <v>128.6</v>
      </c>
      <c r="AU19" s="10">
        <f t="shared" si="36"/>
        <v>124.6</v>
      </c>
      <c r="AV19" s="10">
        <f>(1-(AI$9/AT19))*100</f>
        <v>8.7869362363919059</v>
      </c>
      <c r="AW19" s="10">
        <f>(1-(AI$9/AU19))*100</f>
        <v>5.8587479935794491</v>
      </c>
      <c r="AX19" s="8"/>
      <c r="AY19" s="10">
        <v>587</v>
      </c>
      <c r="AZ19" s="10">
        <v>121.7</v>
      </c>
      <c r="BA19" s="10">
        <v>65</v>
      </c>
      <c r="BB19" s="10">
        <f t="shared" si="8"/>
        <v>153</v>
      </c>
      <c r="BC19" s="10">
        <f t="shared" si="9"/>
        <v>121.7</v>
      </c>
      <c r="BD19" s="10">
        <f t="shared" si="10"/>
        <v>62</v>
      </c>
      <c r="BE19" s="10">
        <f>BB19-$EF$9</f>
        <v>4</v>
      </c>
      <c r="BF19" s="10">
        <f>BC19-$EG$9</f>
        <v>4.4000000000000057</v>
      </c>
      <c r="BG19" s="10">
        <f>BD19-$EH$9</f>
        <v>10</v>
      </c>
      <c r="BH19" s="10">
        <f>(1-(BB$9/BB19))*100</f>
        <v>3.2679738562091498</v>
      </c>
      <c r="BI19" s="10">
        <f>(1-(BC$9/BC19))*100</f>
        <v>1.9720624486442073</v>
      </c>
      <c r="BJ19" s="10">
        <f t="shared" si="37"/>
        <v>155</v>
      </c>
      <c r="BK19" s="10">
        <f t="shared" si="38"/>
        <v>151</v>
      </c>
      <c r="BL19" s="10">
        <f>(1-(BB$9/BJ19))*100</f>
        <v>4.5161290322580649</v>
      </c>
      <c r="BM19" s="10">
        <f>(1-(BB$9/BK19))*100</f>
        <v>1.9867549668874163</v>
      </c>
      <c r="BN19" s="10">
        <f t="shared" si="39"/>
        <v>123.7</v>
      </c>
      <c r="BO19" s="10">
        <f t="shared" si="40"/>
        <v>119.7</v>
      </c>
      <c r="BP19" s="10">
        <f>(1-(BC$9/BN19))*100</f>
        <v>3.5569927243330635</v>
      </c>
      <c r="BQ19" s="10">
        <f>(1-(BC$9/BO19))*100</f>
        <v>0.33416875522138678</v>
      </c>
      <c r="BR19" s="8"/>
      <c r="BS19" s="10">
        <v>585</v>
      </c>
      <c r="BT19" s="10">
        <v>119.3</v>
      </c>
      <c r="BU19" s="10">
        <v>65</v>
      </c>
      <c r="BV19" s="10">
        <f t="shared" si="11"/>
        <v>151</v>
      </c>
      <c r="BW19" s="10">
        <f t="shared" si="12"/>
        <v>119.3</v>
      </c>
      <c r="BX19" s="10">
        <f t="shared" si="13"/>
        <v>62</v>
      </c>
      <c r="BY19" s="10">
        <f>BV19-$EF$9</f>
        <v>2</v>
      </c>
      <c r="BZ19" s="10">
        <f>BW19-$EG$9</f>
        <v>2</v>
      </c>
      <c r="CA19" s="10">
        <f>BX19-$EH$9</f>
        <v>10</v>
      </c>
      <c r="CB19" s="10">
        <f>(1-(BV$9/BV19))*100</f>
        <v>1.3245033112582738</v>
      </c>
      <c r="CC19" s="10">
        <f>(1-(BW$9/BW19))*100</f>
        <v>1.6764459346186089</v>
      </c>
      <c r="CD19" s="10">
        <f t="shared" si="41"/>
        <v>153</v>
      </c>
      <c r="CE19" s="10">
        <f t="shared" si="42"/>
        <v>149</v>
      </c>
      <c r="CF19" s="10">
        <f>(1-(BV$9/CD19))*100</f>
        <v>2.6143790849673221</v>
      </c>
      <c r="CG19" s="10">
        <f>(1-(BV$9/CE19))*100</f>
        <v>0</v>
      </c>
      <c r="CH19" s="10">
        <f t="shared" si="43"/>
        <v>121.3</v>
      </c>
      <c r="CI19" s="10">
        <f t="shared" si="44"/>
        <v>117.3</v>
      </c>
      <c r="CJ19" s="10">
        <f>(1-(BW$9/CH19))*100</f>
        <v>3.2976092333058538</v>
      </c>
      <c r="CK19" s="10">
        <f>(1-(BW$9/CI19))*100</f>
        <v>0</v>
      </c>
      <c r="CL19" s="8"/>
      <c r="CM19" s="10">
        <v>584</v>
      </c>
      <c r="CN19" s="10">
        <v>118</v>
      </c>
      <c r="CO19" s="10">
        <v>65</v>
      </c>
      <c r="CP19" s="10">
        <f t="shared" si="14"/>
        <v>150</v>
      </c>
      <c r="CQ19" s="10">
        <f t="shared" si="15"/>
        <v>118</v>
      </c>
      <c r="CR19" s="10">
        <f t="shared" si="16"/>
        <v>62</v>
      </c>
      <c r="CS19" s="10">
        <f>CP19-$EF$9</f>
        <v>1</v>
      </c>
      <c r="CT19" s="10">
        <f>CQ19-$EG$9</f>
        <v>0.70000000000000284</v>
      </c>
      <c r="CU19" s="10">
        <f>CR19-$EH$9</f>
        <v>10</v>
      </c>
      <c r="CV19" s="10">
        <f>(1-(CP$9/CP19))*100</f>
        <v>0.66666666666667096</v>
      </c>
      <c r="CW19" s="10">
        <f>(1-(CQ$9/CQ19))*100</f>
        <v>0.59322033898305815</v>
      </c>
      <c r="CX19" s="10">
        <f t="shared" si="45"/>
        <v>152</v>
      </c>
      <c r="CY19" s="10">
        <f t="shared" si="46"/>
        <v>148</v>
      </c>
      <c r="CZ19" s="10">
        <f>(1-(CP$9/CX19))*100</f>
        <v>1.9736842105263164</v>
      </c>
      <c r="DA19" s="10">
        <f>(1-(CP$9/CY19))*100</f>
        <v>-0.67567567567567988</v>
      </c>
      <c r="DB19" s="10">
        <f t="shared" si="47"/>
        <v>120</v>
      </c>
      <c r="DC19" s="10">
        <f t="shared" si="48"/>
        <v>116</v>
      </c>
      <c r="DD19" s="10">
        <f>(1-(CQ$9/DB19))*100</f>
        <v>2.2500000000000075</v>
      </c>
      <c r="DE19" s="10">
        <f>(1-(CQ$9/DC19))*100</f>
        <v>-1.1206896551724022</v>
      </c>
      <c r="DF19" s="8"/>
      <c r="DG19" s="10">
        <v>583</v>
      </c>
      <c r="DH19" s="10">
        <v>118</v>
      </c>
      <c r="DI19" s="10">
        <v>65</v>
      </c>
      <c r="DJ19" s="10">
        <f t="shared" si="17"/>
        <v>149</v>
      </c>
      <c r="DK19" s="10">
        <f t="shared" si="18"/>
        <v>118</v>
      </c>
      <c r="DL19" s="10">
        <f t="shared" si="19"/>
        <v>62</v>
      </c>
      <c r="DM19" s="10">
        <f>DJ19-$EF$9</f>
        <v>0</v>
      </c>
      <c r="DN19" s="10">
        <f>DK19-$EG$9</f>
        <v>0.70000000000000284</v>
      </c>
      <c r="DO19" s="10">
        <f>DL19-$EH$9</f>
        <v>10</v>
      </c>
      <c r="DP19" s="10">
        <f>(1-(DJ$9/DJ19))*100</f>
        <v>0</v>
      </c>
      <c r="DQ19" s="10">
        <f>(1-(DK$9/DK19))*100</f>
        <v>0.59322033898305815</v>
      </c>
      <c r="DR19" s="10">
        <f t="shared" si="51"/>
        <v>151</v>
      </c>
      <c r="DS19" s="10">
        <f t="shared" si="52"/>
        <v>147</v>
      </c>
      <c r="DT19" s="10">
        <f>(1-(DJ$9/DR19))*100</f>
        <v>1.3245033112582738</v>
      </c>
      <c r="DU19" s="10">
        <f>(1-(DJ$9/DS19))*100</f>
        <v>-1.3605442176870763</v>
      </c>
      <c r="DV19" s="10">
        <f t="shared" si="53"/>
        <v>120</v>
      </c>
      <c r="DW19" s="10">
        <f t="shared" si="54"/>
        <v>116</v>
      </c>
      <c r="DX19" s="10">
        <f>(1-(DK$9/DV19))*100</f>
        <v>2.2500000000000075</v>
      </c>
      <c r="DY19" s="10">
        <f>(1-(DK$9/DW19))*100</f>
        <v>-1.1206896551724022</v>
      </c>
      <c r="DZ19" s="8"/>
      <c r="EA19" s="8"/>
      <c r="EB19" s="8"/>
      <c r="EC19" s="8"/>
      <c r="ED19" s="8"/>
      <c r="EE19" s="8"/>
      <c r="EF19" s="8">
        <f t="shared" si="20"/>
        <v>-434</v>
      </c>
      <c r="EG19" s="8">
        <f t="shared" si="21"/>
        <v>0</v>
      </c>
      <c r="EH19" s="8">
        <f t="shared" si="22"/>
        <v>-3</v>
      </c>
      <c r="EI19" s="8"/>
      <c r="EJ19" s="8">
        <f>EF19-$EF$9</f>
        <v>-583</v>
      </c>
      <c r="EK19" s="8">
        <f>EG19-$EG$9</f>
        <v>-117.3</v>
      </c>
      <c r="EL19" s="8">
        <f>EH19-$EH$9</f>
        <v>-55</v>
      </c>
      <c r="EM19" s="8"/>
      <c r="EN19" s="50"/>
      <c r="EO19" s="51"/>
      <c r="EP19" s="10">
        <v>259.2</v>
      </c>
      <c r="EQ19" s="10">
        <f t="shared" si="25"/>
        <v>7.1999999999999995E-2</v>
      </c>
      <c r="ER19" s="10">
        <v>1.607</v>
      </c>
      <c r="ES19" s="10">
        <v>1.7000000000000001E-2</v>
      </c>
      <c r="ET19" s="10">
        <v>1.1559999999999999</v>
      </c>
      <c r="EU19" s="10">
        <v>7.0999999999999994E-2</v>
      </c>
      <c r="EV19" s="49">
        <v>1.3149999999999999</v>
      </c>
      <c r="EW19" s="49">
        <v>0.106</v>
      </c>
      <c r="EX19" s="49">
        <v>1.391</v>
      </c>
      <c r="EY19" s="49">
        <v>4.9000000000000002E-2</v>
      </c>
      <c r="EZ19" s="49">
        <v>95</v>
      </c>
      <c r="FA19" s="49">
        <f t="shared" si="55"/>
        <v>0.95</v>
      </c>
      <c r="FB19" s="49">
        <f t="shared" si="23"/>
        <v>7.2151898734177211E-2</v>
      </c>
      <c r="FC19" s="49">
        <f t="shared" si="49"/>
        <v>5.6689014704225979E-2</v>
      </c>
      <c r="FD19" s="10">
        <f t="shared" si="56"/>
        <v>1.3672499999999999</v>
      </c>
      <c r="FE19" s="10">
        <f t="shared" si="28"/>
        <v>1.4162881639010403</v>
      </c>
      <c r="FF19" s="10">
        <f t="shared" si="57"/>
        <v>51.403945263906166</v>
      </c>
      <c r="FG19" s="10"/>
    </row>
    <row r="20" spans="1:163" s="24" customFormat="1" x14ac:dyDescent="0.25">
      <c r="A20" s="10" t="s">
        <v>49</v>
      </c>
      <c r="B20" s="10">
        <v>293.10000000000002</v>
      </c>
      <c r="C20" s="10">
        <v>297.89999999999998</v>
      </c>
      <c r="D20" s="10">
        <f t="shared" si="0"/>
        <v>295.5</v>
      </c>
      <c r="E20" s="10">
        <f t="shared" si="50"/>
        <v>8.2083333333333328E-2</v>
      </c>
      <c r="F20" s="10">
        <f t="shared" si="1"/>
        <v>0.13680555555555554</v>
      </c>
      <c r="G20" s="10">
        <v>434</v>
      </c>
      <c r="H20" s="10">
        <v>0</v>
      </c>
      <c r="I20" s="10">
        <v>3</v>
      </c>
      <c r="J20" s="8"/>
      <c r="K20" s="10">
        <v>609</v>
      </c>
      <c r="L20" s="10">
        <v>146</v>
      </c>
      <c r="M20" s="10">
        <v>70</v>
      </c>
      <c r="N20" s="10">
        <f t="shared" si="2"/>
        <v>175</v>
      </c>
      <c r="O20" s="10">
        <f t="shared" si="3"/>
        <v>146</v>
      </c>
      <c r="P20" s="10">
        <f t="shared" si="4"/>
        <v>67</v>
      </c>
      <c r="Q20" s="10">
        <f>N20-$EF$10</f>
        <v>14</v>
      </c>
      <c r="R20" s="10">
        <f>O20-$EG$10</f>
        <v>18.299999999999997</v>
      </c>
      <c r="S20" s="10">
        <f>P20-$EH$10</f>
        <v>10</v>
      </c>
      <c r="T20" s="10">
        <f>(1-(N$10/N20))*100</f>
        <v>7.9999999999999964</v>
      </c>
      <c r="U20" s="10">
        <f>(1-(O$10/O20))*100</f>
        <v>12.534246575342467</v>
      </c>
      <c r="V20" s="10">
        <f t="shared" si="29"/>
        <v>177</v>
      </c>
      <c r="W20" s="10">
        <f t="shared" si="30"/>
        <v>173</v>
      </c>
      <c r="X20" s="10">
        <f>(1-(N$10/V20))*100</f>
        <v>9.0395480225988756</v>
      </c>
      <c r="Y20" s="10">
        <f>(1-(N$10/W20))*100</f>
        <v>6.9364161849710948</v>
      </c>
      <c r="Z20" s="10">
        <f t="shared" si="31"/>
        <v>148</v>
      </c>
      <c r="AA20" s="10">
        <f t="shared" si="32"/>
        <v>144</v>
      </c>
      <c r="AB20" s="10">
        <f>(1-(O$10/Z20))*100</f>
        <v>13.716216216216214</v>
      </c>
      <c r="AC20" s="10">
        <f>(1-(O$10/AA20))*100</f>
        <v>11.319444444444438</v>
      </c>
      <c r="AD20" s="8"/>
      <c r="AE20" s="10">
        <v>604</v>
      </c>
      <c r="AF20" s="10">
        <v>139</v>
      </c>
      <c r="AG20" s="10">
        <v>70</v>
      </c>
      <c r="AH20" s="10">
        <f t="shared" si="5"/>
        <v>170</v>
      </c>
      <c r="AI20" s="10">
        <f t="shared" si="6"/>
        <v>139</v>
      </c>
      <c r="AJ20" s="10">
        <f t="shared" si="7"/>
        <v>67</v>
      </c>
      <c r="AK20" s="10">
        <f>AH20-$EF$10</f>
        <v>9</v>
      </c>
      <c r="AL20" s="10">
        <f>AI20-$EG$10</f>
        <v>11.299999999999997</v>
      </c>
      <c r="AM20" s="10">
        <f>AJ20-$EH$10</f>
        <v>10</v>
      </c>
      <c r="AN20" s="10">
        <f>(1-(AH$10/AH20))*100</f>
        <v>5.2941176470588269</v>
      </c>
      <c r="AO20" s="10">
        <f>(1-(AI$10/AI20))*100</f>
        <v>8.1294964028777006</v>
      </c>
      <c r="AP20" s="10">
        <f t="shared" si="33"/>
        <v>172</v>
      </c>
      <c r="AQ20" s="10">
        <f t="shared" si="34"/>
        <v>168</v>
      </c>
      <c r="AR20" s="10">
        <f>(1-(AH$10/AP20))*100</f>
        <v>6.395348837209303</v>
      </c>
      <c r="AS20" s="10">
        <f>(1-(AH$10/AQ20))*100</f>
        <v>4.1666666666666625</v>
      </c>
      <c r="AT20" s="10">
        <f t="shared" si="35"/>
        <v>141</v>
      </c>
      <c r="AU20" s="10">
        <f t="shared" si="36"/>
        <v>137</v>
      </c>
      <c r="AV20" s="10">
        <f>(1-(AI$10/AT20))*100</f>
        <v>9.4326241134751747</v>
      </c>
      <c r="AW20" s="10">
        <f>(1-(AI$10/AU20))*100</f>
        <v>6.7883211678832041</v>
      </c>
      <c r="AX20" s="8"/>
      <c r="AY20" s="10">
        <v>601</v>
      </c>
      <c r="AZ20" s="10">
        <v>133.80000000000001</v>
      </c>
      <c r="BA20" s="10">
        <v>70</v>
      </c>
      <c r="BB20" s="10">
        <f t="shared" si="8"/>
        <v>167</v>
      </c>
      <c r="BC20" s="10">
        <f t="shared" si="9"/>
        <v>133.80000000000001</v>
      </c>
      <c r="BD20" s="10">
        <f t="shared" si="10"/>
        <v>67</v>
      </c>
      <c r="BE20" s="10">
        <f>BB20-$EF$10</f>
        <v>6</v>
      </c>
      <c r="BF20" s="10">
        <f>BC20-$EG$10</f>
        <v>6.1000000000000085</v>
      </c>
      <c r="BG20" s="10">
        <f>BD20-$EH$10</f>
        <v>10</v>
      </c>
      <c r="BH20" s="10">
        <f>(1-(BB$10/BB20))*100</f>
        <v>2.9940119760479056</v>
      </c>
      <c r="BI20" s="10">
        <f>(1-(BC$10/BC20))*100</f>
        <v>2.840059790732441</v>
      </c>
      <c r="BJ20" s="10">
        <f t="shared" si="37"/>
        <v>169</v>
      </c>
      <c r="BK20" s="10">
        <f t="shared" si="38"/>
        <v>165</v>
      </c>
      <c r="BL20" s="10">
        <f>(1-(BB$10/BJ20))*100</f>
        <v>4.1420118343195256</v>
      </c>
      <c r="BM20" s="10">
        <f>(1-(BB$10/BK20))*100</f>
        <v>1.8181818181818188</v>
      </c>
      <c r="BN20" s="10">
        <f t="shared" si="39"/>
        <v>135.80000000000001</v>
      </c>
      <c r="BO20" s="10">
        <f t="shared" si="40"/>
        <v>131.80000000000001</v>
      </c>
      <c r="BP20" s="10">
        <f>(1-(BC$10/BN20))*100</f>
        <v>4.2709867452135564</v>
      </c>
      <c r="BQ20" s="10">
        <f>(1-(BC$10/BO20))*100</f>
        <v>1.3657056145675361</v>
      </c>
      <c r="BR20" s="8"/>
      <c r="BS20" s="10">
        <v>597</v>
      </c>
      <c r="BT20" s="10">
        <v>130.5</v>
      </c>
      <c r="BU20" s="10">
        <v>70</v>
      </c>
      <c r="BV20" s="10">
        <f t="shared" si="11"/>
        <v>163</v>
      </c>
      <c r="BW20" s="10">
        <f t="shared" si="12"/>
        <v>130.5</v>
      </c>
      <c r="BX20" s="10">
        <f t="shared" si="13"/>
        <v>67</v>
      </c>
      <c r="BY20" s="10">
        <f>BV20-$EF$10</f>
        <v>2</v>
      </c>
      <c r="BZ20" s="10">
        <f>BW20-$EG$10</f>
        <v>2.7999999999999972</v>
      </c>
      <c r="CA20" s="10">
        <f>BX20-$EH$10</f>
        <v>10</v>
      </c>
      <c r="CB20" s="10">
        <f>(1-(BV$10/BV20))*100</f>
        <v>1.2269938650306789</v>
      </c>
      <c r="CC20" s="10">
        <f>(1-(BW$10/BW20))*100</f>
        <v>2.1455938697317989</v>
      </c>
      <c r="CD20" s="10">
        <f t="shared" si="41"/>
        <v>165</v>
      </c>
      <c r="CE20" s="10">
        <f t="shared" si="42"/>
        <v>161</v>
      </c>
      <c r="CF20" s="10">
        <f>(1-(BV$10/CD20))*100</f>
        <v>2.4242424242424288</v>
      </c>
      <c r="CG20" s="10">
        <f>(1-(BV$10/CE20))*100</f>
        <v>0</v>
      </c>
      <c r="CH20" s="10">
        <f t="shared" si="43"/>
        <v>132.5</v>
      </c>
      <c r="CI20" s="10">
        <f t="shared" si="44"/>
        <v>128.5</v>
      </c>
      <c r="CJ20" s="10">
        <f>(1-(BW$10/CH20))*100</f>
        <v>3.6226415094339548</v>
      </c>
      <c r="CK20" s="10">
        <f>(1-(BW$10/CI20))*100</f>
        <v>0.6225680933852118</v>
      </c>
      <c r="CL20" s="8"/>
      <c r="CM20" s="10">
        <v>596</v>
      </c>
      <c r="CN20" s="10">
        <v>129.5</v>
      </c>
      <c r="CO20" s="10">
        <v>70</v>
      </c>
      <c r="CP20" s="10">
        <f t="shared" si="14"/>
        <v>162</v>
      </c>
      <c r="CQ20" s="10">
        <f t="shared" si="15"/>
        <v>129.5</v>
      </c>
      <c r="CR20" s="10">
        <f t="shared" si="16"/>
        <v>67</v>
      </c>
      <c r="CS20" s="10">
        <f>CP20-$EF$10</f>
        <v>1</v>
      </c>
      <c r="CT20" s="10">
        <f>CQ20-$EG$10</f>
        <v>1.7999999999999972</v>
      </c>
      <c r="CU20" s="10">
        <f>CR20-$EH$10</f>
        <v>10</v>
      </c>
      <c r="CV20" s="10">
        <f>(1-(CP$10/CP20))*100</f>
        <v>0.61728395061728669</v>
      </c>
      <c r="CW20" s="10">
        <f>(1-(CQ$10/CQ20))*100</f>
        <v>1.3899613899613916</v>
      </c>
      <c r="CX20" s="10">
        <f t="shared" si="45"/>
        <v>164</v>
      </c>
      <c r="CY20" s="10">
        <f t="shared" si="46"/>
        <v>160</v>
      </c>
      <c r="CZ20" s="10">
        <f>(1-(CP$10/CX20))*100</f>
        <v>1.8292682926829285</v>
      </c>
      <c r="DA20" s="10">
        <f>(1-(CP$10/CY20))*100</f>
        <v>-0.62500000000000888</v>
      </c>
      <c r="DB20" s="10">
        <f t="shared" si="47"/>
        <v>131.5</v>
      </c>
      <c r="DC20" s="10">
        <f t="shared" si="48"/>
        <v>127.5</v>
      </c>
      <c r="DD20" s="10">
        <f>(1-(CQ$10/DB20))*100</f>
        <v>2.8897338403041761</v>
      </c>
      <c r="DE20" s="10">
        <f>(1-(CQ$10/DC20))*100</f>
        <v>-0.15686274509805198</v>
      </c>
      <c r="DF20" s="8"/>
      <c r="DG20" s="10">
        <v>596</v>
      </c>
      <c r="DH20" s="10">
        <v>127.7</v>
      </c>
      <c r="DI20" s="10">
        <v>70</v>
      </c>
      <c r="DJ20" s="10">
        <f t="shared" si="17"/>
        <v>162</v>
      </c>
      <c r="DK20" s="10">
        <f t="shared" si="18"/>
        <v>127.7</v>
      </c>
      <c r="DL20" s="10">
        <f t="shared" si="19"/>
        <v>67</v>
      </c>
      <c r="DM20" s="10">
        <f>DJ20-$EF$10</f>
        <v>1</v>
      </c>
      <c r="DN20" s="10">
        <f>DK20-$EG$10</f>
        <v>0</v>
      </c>
      <c r="DO20" s="10">
        <f>DL20-$EH$10</f>
        <v>10</v>
      </c>
      <c r="DP20" s="10">
        <f>(1-(DJ$10/DJ20))*100</f>
        <v>0.61728395061728669</v>
      </c>
      <c r="DQ20" s="10">
        <f>(1-(DK$10/DK20))*100</f>
        <v>0</v>
      </c>
      <c r="DR20" s="10">
        <f t="shared" si="51"/>
        <v>164</v>
      </c>
      <c r="DS20" s="10">
        <f t="shared" si="52"/>
        <v>160</v>
      </c>
      <c r="DT20" s="10">
        <f>(1-(DJ$10/DR20))*100</f>
        <v>1.8292682926829285</v>
      </c>
      <c r="DU20" s="10">
        <f>(1-(DJ$10/DS20))*100</f>
        <v>-0.62500000000000888</v>
      </c>
      <c r="DV20" s="10">
        <f t="shared" si="53"/>
        <v>129.69999999999999</v>
      </c>
      <c r="DW20" s="10">
        <f t="shared" si="54"/>
        <v>125.7</v>
      </c>
      <c r="DX20" s="10">
        <f>(1-(DK$10/DV20))*100</f>
        <v>1.5420200462605949</v>
      </c>
      <c r="DY20" s="10">
        <f>(1-(DK$10/DW20))*100</f>
        <v>-1.5910898965791676</v>
      </c>
      <c r="DZ20" s="8"/>
      <c r="EA20" s="8"/>
      <c r="EB20" s="8"/>
      <c r="EC20" s="8"/>
      <c r="ED20" s="8"/>
      <c r="EE20" s="8"/>
      <c r="EF20" s="8">
        <f t="shared" si="20"/>
        <v>-434</v>
      </c>
      <c r="EG20" s="8">
        <f t="shared" si="21"/>
        <v>0</v>
      </c>
      <c r="EH20" s="8">
        <f t="shared" si="22"/>
        <v>-3</v>
      </c>
      <c r="EI20" s="8"/>
      <c r="EJ20" s="8">
        <f>EF20-$EF$10</f>
        <v>-595</v>
      </c>
      <c r="EK20" s="8">
        <f>EG20-$EG$10</f>
        <v>-127.7</v>
      </c>
      <c r="EL20" s="8">
        <f>EH20-$EH$10</f>
        <v>-60</v>
      </c>
      <c r="EM20" s="8"/>
      <c r="EN20" s="50"/>
      <c r="EO20" s="51"/>
      <c r="EP20" s="10">
        <v>295.2</v>
      </c>
      <c r="EQ20" s="10">
        <f t="shared" si="25"/>
        <v>8.2000000000000003E-2</v>
      </c>
      <c r="ER20" s="10">
        <v>1.623</v>
      </c>
      <c r="ES20" s="10">
        <v>3.5999999999999997E-2</v>
      </c>
      <c r="ET20" s="10">
        <v>1.016</v>
      </c>
      <c r="EU20" s="10">
        <v>7.4999999999999997E-2</v>
      </c>
      <c r="EV20" s="49">
        <v>1.712</v>
      </c>
      <c r="EW20" s="49">
        <v>4.4999999999999998E-2</v>
      </c>
      <c r="EX20" s="49">
        <v>1.5089999999999999</v>
      </c>
      <c r="EY20" s="49">
        <v>2.9000000000000001E-2</v>
      </c>
      <c r="EZ20" s="49">
        <v>110</v>
      </c>
      <c r="FA20" s="49">
        <f t="shared" si="55"/>
        <v>1.1000000000000001</v>
      </c>
      <c r="FB20" s="49">
        <f t="shared" si="23"/>
        <v>8.0487804878048783E-2</v>
      </c>
      <c r="FC20" s="49">
        <f t="shared" si="49"/>
        <v>5.690679087069387E-2</v>
      </c>
      <c r="FD20" s="10">
        <f t="shared" si="56"/>
        <v>1.4649999999999999</v>
      </c>
      <c r="FE20" s="10">
        <f t="shared" si="28"/>
        <v>1.4102846483463913</v>
      </c>
      <c r="FF20" s="10">
        <f t="shared" si="57"/>
        <v>48.82989870764932</v>
      </c>
      <c r="FG20" s="10"/>
    </row>
    <row r="21" spans="1:163" s="24" customFormat="1" x14ac:dyDescent="0.25">
      <c r="A21" s="10" t="s">
        <v>49</v>
      </c>
      <c r="B21" s="10">
        <v>330</v>
      </c>
      <c r="C21" s="10">
        <v>332.7</v>
      </c>
      <c r="D21" s="10">
        <f t="shared" si="0"/>
        <v>331.35</v>
      </c>
      <c r="E21" s="10">
        <f t="shared" si="50"/>
        <v>9.2041666666666674E-2</v>
      </c>
      <c r="F21" s="10">
        <f t="shared" si="1"/>
        <v>0.1534027777777778</v>
      </c>
      <c r="G21" s="10">
        <v>434</v>
      </c>
      <c r="H21" s="10">
        <v>0</v>
      </c>
      <c r="I21" s="10">
        <v>3</v>
      </c>
      <c r="J21" s="8"/>
      <c r="K21" s="10">
        <v>621</v>
      </c>
      <c r="L21" s="10">
        <v>158.19999999999999</v>
      </c>
      <c r="M21" s="10">
        <v>75</v>
      </c>
      <c r="N21" s="10">
        <f t="shared" si="2"/>
        <v>187</v>
      </c>
      <c r="O21" s="10">
        <f t="shared" si="3"/>
        <v>158.19999999999999</v>
      </c>
      <c r="P21" s="10">
        <f t="shared" si="4"/>
        <v>72</v>
      </c>
      <c r="Q21" s="10">
        <f>N21-$EF$11</f>
        <v>12</v>
      </c>
      <c r="R21" s="10">
        <f>O21-$EG$11</f>
        <v>19.899999999999977</v>
      </c>
      <c r="S21" s="10">
        <f>P21-$EH$11</f>
        <v>10</v>
      </c>
      <c r="T21" s="10">
        <f>(1-(N$11/N21))*100</f>
        <v>6.4171122994652441</v>
      </c>
      <c r="U21" s="10">
        <f>(1-(O$11/O21))*100</f>
        <v>12.579013906447523</v>
      </c>
      <c r="V21" s="10">
        <f t="shared" si="29"/>
        <v>189</v>
      </c>
      <c r="W21" s="10">
        <f t="shared" si="30"/>
        <v>185</v>
      </c>
      <c r="X21" s="10">
        <f>(1-(N$11/V21))*100</f>
        <v>7.4074074074074066</v>
      </c>
      <c r="Y21" s="10">
        <f>(1-(N$11/W21))*100</f>
        <v>5.4054054054054053</v>
      </c>
      <c r="Z21" s="10">
        <f t="shared" si="31"/>
        <v>160.19999999999999</v>
      </c>
      <c r="AA21" s="10">
        <f t="shared" si="32"/>
        <v>156.19999999999999</v>
      </c>
      <c r="AB21" s="10">
        <f>(1-(O$11/Z21))*100</f>
        <v>13.670411985018715</v>
      </c>
      <c r="AC21" s="10">
        <f>(1-(O$11/AA21))*100</f>
        <v>11.459667093469895</v>
      </c>
      <c r="AD21" s="8"/>
      <c r="AE21" s="10">
        <v>618</v>
      </c>
      <c r="AF21" s="10">
        <v>151.4</v>
      </c>
      <c r="AG21" s="10">
        <v>75</v>
      </c>
      <c r="AH21" s="10">
        <f t="shared" si="5"/>
        <v>184</v>
      </c>
      <c r="AI21" s="10">
        <f t="shared" si="6"/>
        <v>151.4</v>
      </c>
      <c r="AJ21" s="10">
        <f t="shared" si="7"/>
        <v>72</v>
      </c>
      <c r="AK21" s="10">
        <f>AH21-$EF$11</f>
        <v>9</v>
      </c>
      <c r="AL21" s="10">
        <f>AI21-$EG$11</f>
        <v>13.099999999999994</v>
      </c>
      <c r="AM21" s="10">
        <f>AJ21-$EH$11</f>
        <v>10</v>
      </c>
      <c r="AN21" s="10">
        <f>(1-(AH$11/AH21))*100</f>
        <v>4.891304347826086</v>
      </c>
      <c r="AO21" s="10">
        <f>(1-(AI$11/AI21))*100</f>
        <v>8.6525759577278709</v>
      </c>
      <c r="AP21" s="10">
        <f t="shared" si="33"/>
        <v>186</v>
      </c>
      <c r="AQ21" s="10">
        <f t="shared" si="34"/>
        <v>182</v>
      </c>
      <c r="AR21" s="10">
        <f>(1-(AH$11/AP21))*100</f>
        <v>5.9139784946236507</v>
      </c>
      <c r="AS21" s="10">
        <f>(1-(AH$11/AQ21))*100</f>
        <v>3.8461538461538436</v>
      </c>
      <c r="AT21" s="10">
        <f t="shared" si="35"/>
        <v>153.4</v>
      </c>
      <c r="AU21" s="10">
        <f t="shared" si="36"/>
        <v>149.4</v>
      </c>
      <c r="AV21" s="10">
        <f>(1-(AI$11/AT21))*100</f>
        <v>9.8435462842242476</v>
      </c>
      <c r="AW21" s="10">
        <f>(1-(AI$11/AU21))*100</f>
        <v>7.4297188755020009</v>
      </c>
      <c r="AX21" s="8"/>
      <c r="AY21" s="10">
        <v>613</v>
      </c>
      <c r="AZ21" s="10">
        <v>146.30000000000001</v>
      </c>
      <c r="BA21" s="10">
        <v>75</v>
      </c>
      <c r="BB21" s="10">
        <f t="shared" si="8"/>
        <v>179</v>
      </c>
      <c r="BC21" s="10">
        <f t="shared" si="9"/>
        <v>146.30000000000001</v>
      </c>
      <c r="BD21" s="10">
        <f t="shared" si="10"/>
        <v>72</v>
      </c>
      <c r="BE21" s="10">
        <f>BB21-$EF$11</f>
        <v>4</v>
      </c>
      <c r="BF21" s="10">
        <f>BC21-$EG$11</f>
        <v>8</v>
      </c>
      <c r="BG21" s="10">
        <f>BD21-$EH$11</f>
        <v>10</v>
      </c>
      <c r="BH21" s="10">
        <f>(1-(BB$11/BB21))*100</f>
        <v>2.7932960893854775</v>
      </c>
      <c r="BI21" s="10">
        <f>(1-(BC$11/BC21))*100</f>
        <v>3.5543403964456655</v>
      </c>
      <c r="BJ21" s="10">
        <f t="shared" si="37"/>
        <v>181</v>
      </c>
      <c r="BK21" s="10">
        <f t="shared" si="38"/>
        <v>177</v>
      </c>
      <c r="BL21" s="10">
        <f>(1-(BB$11/BJ21))*100</f>
        <v>3.8674033149171283</v>
      </c>
      <c r="BM21" s="10">
        <f>(1-(BB$11/BK21))*100</f>
        <v>1.6949152542372836</v>
      </c>
      <c r="BN21" s="10">
        <f t="shared" si="39"/>
        <v>148.30000000000001</v>
      </c>
      <c r="BO21" s="10">
        <f t="shared" si="40"/>
        <v>144.30000000000001</v>
      </c>
      <c r="BP21" s="10">
        <f>(1-(BC$11/BN21))*100</f>
        <v>4.8550236008091829</v>
      </c>
      <c r="BQ21" s="10">
        <f>(1-(BC$11/BO21))*100</f>
        <v>2.2176022176022325</v>
      </c>
      <c r="BR21" s="8"/>
      <c r="BS21" s="10">
        <v>609</v>
      </c>
      <c r="BT21" s="10">
        <v>142.4</v>
      </c>
      <c r="BU21" s="10">
        <v>75</v>
      </c>
      <c r="BV21" s="10">
        <f t="shared" si="11"/>
        <v>175</v>
      </c>
      <c r="BW21" s="10">
        <f t="shared" si="12"/>
        <v>142.4</v>
      </c>
      <c r="BX21" s="10">
        <f t="shared" si="13"/>
        <v>72</v>
      </c>
      <c r="BY21" s="10">
        <f>BV21-$EF$11</f>
        <v>0</v>
      </c>
      <c r="BZ21" s="10">
        <f>BW21-$EG$11</f>
        <v>4.0999999999999943</v>
      </c>
      <c r="CA21" s="10">
        <f>BX21-$EH$11</f>
        <v>10</v>
      </c>
      <c r="CB21" s="10">
        <f>(1-(BV$11/BV21))*100</f>
        <v>0</v>
      </c>
      <c r="CC21" s="10">
        <f>(1-(BW$11/BW21))*100</f>
        <v>2.8792134831460592</v>
      </c>
      <c r="CD21" s="10">
        <f t="shared" si="41"/>
        <v>177</v>
      </c>
      <c r="CE21" s="10">
        <f t="shared" si="42"/>
        <v>173</v>
      </c>
      <c r="CF21" s="10">
        <f>(1-(BV$11/CD21))*100</f>
        <v>1.1299435028248594</v>
      </c>
      <c r="CG21" s="10">
        <f>(1-(BV$11/CE21))*100</f>
        <v>-1.1560693641618602</v>
      </c>
      <c r="CH21" s="10">
        <f t="shared" si="43"/>
        <v>144.4</v>
      </c>
      <c r="CI21" s="10">
        <f t="shared" si="44"/>
        <v>140.4</v>
      </c>
      <c r="CJ21" s="10">
        <f>(1-(BW$11/CH21))*100</f>
        <v>4.2243767313019376</v>
      </c>
      <c r="CK21" s="10">
        <f>(1-(BW$11/CI21))*100</f>
        <v>1.4957264957264904</v>
      </c>
      <c r="CL21" s="8"/>
      <c r="CM21" s="10">
        <v>609</v>
      </c>
      <c r="CN21" s="10">
        <v>139.69999999999999</v>
      </c>
      <c r="CO21" s="10">
        <v>75</v>
      </c>
      <c r="CP21" s="10">
        <f t="shared" si="14"/>
        <v>175</v>
      </c>
      <c r="CQ21" s="10">
        <f t="shared" si="15"/>
        <v>139.69999999999999</v>
      </c>
      <c r="CR21" s="10">
        <f t="shared" si="16"/>
        <v>72</v>
      </c>
      <c r="CS21" s="10">
        <f>CP21-$EF$11</f>
        <v>0</v>
      </c>
      <c r="CT21" s="10">
        <f>CQ21-$EG$11</f>
        <v>1.3999999999999773</v>
      </c>
      <c r="CU21" s="10">
        <f>CR21-$EH$11</f>
        <v>10</v>
      </c>
      <c r="CV21" s="10">
        <f>(1-(CP$11/CP21))*100</f>
        <v>0</v>
      </c>
      <c r="CW21" s="10">
        <f>(1-(CQ$11/CQ21))*100</f>
        <v>1.0021474588403523</v>
      </c>
      <c r="CX21" s="10">
        <f t="shared" si="45"/>
        <v>177</v>
      </c>
      <c r="CY21" s="10">
        <f t="shared" si="46"/>
        <v>173</v>
      </c>
      <c r="CZ21" s="10">
        <f>(1-(CP$11/CX21))*100</f>
        <v>1.1299435028248594</v>
      </c>
      <c r="DA21" s="10">
        <f>(1-(CP$11/CY21))*100</f>
        <v>-1.1560693641618602</v>
      </c>
      <c r="DB21" s="10">
        <f t="shared" si="47"/>
        <v>141.69999999999999</v>
      </c>
      <c r="DC21" s="10">
        <f t="shared" si="48"/>
        <v>137.69999999999999</v>
      </c>
      <c r="DD21" s="10">
        <f>(1-(CQ$11/DB21))*100</f>
        <v>2.3994354269583518</v>
      </c>
      <c r="DE21" s="10">
        <f>(1-(CQ$11/DC21))*100</f>
        <v>-0.43572984749455923</v>
      </c>
      <c r="DF21" s="8"/>
      <c r="DG21" s="10">
        <v>609</v>
      </c>
      <c r="DH21" s="10">
        <v>138.19999999999999</v>
      </c>
      <c r="DI21" s="10">
        <v>75</v>
      </c>
      <c r="DJ21" s="10">
        <f t="shared" si="17"/>
        <v>175</v>
      </c>
      <c r="DK21" s="10">
        <f t="shared" si="18"/>
        <v>138.19999999999999</v>
      </c>
      <c r="DL21" s="10">
        <f t="shared" si="19"/>
        <v>72</v>
      </c>
      <c r="DM21" s="10">
        <f>DJ21-$EF$11</f>
        <v>0</v>
      </c>
      <c r="DN21" s="10">
        <f>DK21-$EG$11</f>
        <v>-0.10000000000002274</v>
      </c>
      <c r="DO21" s="10">
        <f>DL21-$EH$11</f>
        <v>10</v>
      </c>
      <c r="DP21" s="10">
        <f>(1-(DJ$11/DJ21))*100</f>
        <v>0</v>
      </c>
      <c r="DQ21" s="10">
        <f>(1-(DK$11/DK21))*100</f>
        <v>-7.2358900144742222E-2</v>
      </c>
      <c r="DR21" s="10">
        <f t="shared" si="51"/>
        <v>177</v>
      </c>
      <c r="DS21" s="10">
        <f t="shared" si="52"/>
        <v>173</v>
      </c>
      <c r="DT21" s="10">
        <f>(1-(DJ$11/DR21))*100</f>
        <v>1.1299435028248594</v>
      </c>
      <c r="DU21" s="10">
        <f>(1-(DJ$11/DS21))*100</f>
        <v>-1.1560693641618602</v>
      </c>
      <c r="DV21" s="10">
        <f t="shared" si="53"/>
        <v>140.19999999999999</v>
      </c>
      <c r="DW21" s="10">
        <f t="shared" si="54"/>
        <v>136.19999999999999</v>
      </c>
      <c r="DX21" s="10">
        <f>(1-(DK$11/DV21))*100</f>
        <v>1.3552068473609014</v>
      </c>
      <c r="DY21" s="10">
        <f>(1-(DK$11/DW21))*100</f>
        <v>-1.5418502202643403</v>
      </c>
      <c r="DZ21" s="8"/>
      <c r="EA21" s="8"/>
      <c r="EB21" s="8"/>
      <c r="EC21" s="8"/>
      <c r="ED21" s="8"/>
      <c r="EE21" s="8"/>
      <c r="EF21" s="8">
        <f t="shared" si="20"/>
        <v>-434</v>
      </c>
      <c r="EG21" s="8">
        <f t="shared" si="21"/>
        <v>0</v>
      </c>
      <c r="EH21" s="8">
        <f t="shared" si="22"/>
        <v>-3</v>
      </c>
      <c r="EI21" s="8"/>
      <c r="EJ21" s="8">
        <f>EF21-$EF$11</f>
        <v>-609</v>
      </c>
      <c r="EK21" s="8">
        <f>EG21-$EG$11</f>
        <v>-138.30000000000001</v>
      </c>
      <c r="EL21" s="8">
        <f>EH21-$EH$11</f>
        <v>-65</v>
      </c>
      <c r="EM21" s="8"/>
      <c r="EN21" s="50"/>
      <c r="EO21" s="51"/>
      <c r="EP21" s="10">
        <v>331.2</v>
      </c>
      <c r="EQ21" s="10">
        <f t="shared" si="25"/>
        <v>9.1999999999999998E-2</v>
      </c>
      <c r="ER21" s="10">
        <v>1.7150000000000001</v>
      </c>
      <c r="ES21" s="10">
        <v>3.6999999999999998E-2</v>
      </c>
      <c r="ET21" s="10">
        <v>0.78600000000000003</v>
      </c>
      <c r="EU21" s="10">
        <v>6.0999999999999999E-2</v>
      </c>
      <c r="EV21" s="49">
        <v>1.212</v>
      </c>
      <c r="EW21" s="49">
        <v>5.0999999999999997E-2</v>
      </c>
      <c r="EX21" s="49">
        <v>1.4810000000000001</v>
      </c>
      <c r="EY21" s="49">
        <v>2.9000000000000001E-2</v>
      </c>
      <c r="EZ21" s="49">
        <v>110</v>
      </c>
      <c r="FA21" s="49">
        <f t="shared" si="55"/>
        <v>1.1000000000000001</v>
      </c>
      <c r="FB21" s="49">
        <f t="shared" si="23"/>
        <v>8.0487804878048783E-2</v>
      </c>
      <c r="FC21" s="49">
        <f t="shared" si="49"/>
        <v>6.4203657008522541E-2</v>
      </c>
      <c r="FD21" s="10">
        <f t="shared" si="56"/>
        <v>1.2985</v>
      </c>
      <c r="FE21" s="10">
        <f t="shared" si="28"/>
        <v>1.2500031507698219</v>
      </c>
      <c r="FF21" s="10">
        <f t="shared" si="57"/>
        <v>54.881862404447531</v>
      </c>
      <c r="FG21" s="10"/>
    </row>
    <row r="22" spans="1:163" s="24" customFormat="1" x14ac:dyDescent="0.25">
      <c r="A22" s="10" t="s">
        <v>49</v>
      </c>
      <c r="B22" s="10">
        <v>365.1</v>
      </c>
      <c r="C22" s="10">
        <v>369.1</v>
      </c>
      <c r="D22" s="10">
        <f t="shared" si="0"/>
        <v>367.1</v>
      </c>
      <c r="E22" s="10">
        <f t="shared" si="50"/>
        <v>0.10197222222222223</v>
      </c>
      <c r="F22" s="10">
        <f t="shared" si="1"/>
        <v>0.16995370370370372</v>
      </c>
      <c r="G22" s="10">
        <v>434</v>
      </c>
      <c r="H22" s="10">
        <v>0</v>
      </c>
      <c r="I22" s="10">
        <v>3</v>
      </c>
      <c r="J22" s="8"/>
      <c r="K22" s="10">
        <v>635</v>
      </c>
      <c r="L22" s="10">
        <v>170</v>
      </c>
      <c r="M22" s="10">
        <v>80</v>
      </c>
      <c r="N22" s="10">
        <f t="shared" si="2"/>
        <v>201</v>
      </c>
      <c r="O22" s="10">
        <f t="shared" si="3"/>
        <v>170</v>
      </c>
      <c r="P22" s="10">
        <f t="shared" si="4"/>
        <v>77</v>
      </c>
      <c r="Q22" s="10">
        <f>N22-$EF$12</f>
        <v>15</v>
      </c>
      <c r="R22" s="10">
        <f>O22-$EG$12</f>
        <v>22.599999999999994</v>
      </c>
      <c r="S22" s="10">
        <f>P22-$EH$12</f>
        <v>10</v>
      </c>
      <c r="T22" s="10">
        <f>(1-(N$12/N22))*100</f>
        <v>7.4626865671641784</v>
      </c>
      <c r="U22" s="10">
        <f>(1-(O$12/O22))*100</f>
        <v>13.294117647058822</v>
      </c>
      <c r="V22" s="10">
        <f t="shared" si="29"/>
        <v>203</v>
      </c>
      <c r="W22" s="10">
        <f t="shared" si="30"/>
        <v>199</v>
      </c>
      <c r="X22" s="10">
        <f>(1-(N$12/V22))*100</f>
        <v>8.3743842364532028</v>
      </c>
      <c r="Y22" s="10">
        <f>(1-(N$12/W22))*100</f>
        <v>6.5326633165829096</v>
      </c>
      <c r="Z22" s="10">
        <f t="shared" si="31"/>
        <v>172</v>
      </c>
      <c r="AA22" s="10">
        <f t="shared" si="32"/>
        <v>168</v>
      </c>
      <c r="AB22" s="10">
        <f>(1-(O$12/Z22))*100</f>
        <v>14.302325581395348</v>
      </c>
      <c r="AC22" s="10">
        <f>(1-(O$12/AA22))*100</f>
        <v>12.261904761904763</v>
      </c>
      <c r="AD22" s="8"/>
      <c r="AE22" s="10">
        <v>630</v>
      </c>
      <c r="AF22" s="10">
        <v>164.6</v>
      </c>
      <c r="AG22" s="10">
        <v>80</v>
      </c>
      <c r="AH22" s="10">
        <f t="shared" si="5"/>
        <v>196</v>
      </c>
      <c r="AI22" s="10">
        <f t="shared" si="6"/>
        <v>164.6</v>
      </c>
      <c r="AJ22" s="10">
        <f t="shared" si="7"/>
        <v>77</v>
      </c>
      <c r="AK22" s="10">
        <f>AH22-$EF$12</f>
        <v>10</v>
      </c>
      <c r="AL22" s="10">
        <f>AI22-$EG$12</f>
        <v>17.199999999999989</v>
      </c>
      <c r="AM22" s="10">
        <f>AJ22-$EH$12</f>
        <v>10</v>
      </c>
      <c r="AN22" s="10">
        <f>(1-(AH$12/AH22))*100</f>
        <v>5.1020408163265252</v>
      </c>
      <c r="AO22" s="10">
        <f>(1-(AI$12/AI22))*100</f>
        <v>10.449574726609956</v>
      </c>
      <c r="AP22" s="10">
        <f t="shared" si="33"/>
        <v>198</v>
      </c>
      <c r="AQ22" s="10">
        <f t="shared" si="34"/>
        <v>194</v>
      </c>
      <c r="AR22" s="10">
        <f>(1-(AH$12/AP22))*100</f>
        <v>6.0606060606060552</v>
      </c>
      <c r="AS22" s="10">
        <f>(1-(AH$12/AQ22))*100</f>
        <v>4.1237113402061816</v>
      </c>
      <c r="AT22" s="10">
        <f t="shared" si="35"/>
        <v>166.6</v>
      </c>
      <c r="AU22" s="10">
        <f t="shared" si="36"/>
        <v>162.6</v>
      </c>
      <c r="AV22" s="10">
        <f>(1-(AI$12/AT22))*100</f>
        <v>11.524609843937572</v>
      </c>
      <c r="AW22" s="10">
        <f>(1-(AI$12/AU22))*100</f>
        <v>9.3480934809348053</v>
      </c>
      <c r="AX22" s="8"/>
      <c r="AY22" s="10">
        <v>626</v>
      </c>
      <c r="AZ22" s="10">
        <v>158.19999999999999</v>
      </c>
      <c r="BA22" s="10">
        <v>80</v>
      </c>
      <c r="BB22" s="10">
        <f t="shared" si="8"/>
        <v>192</v>
      </c>
      <c r="BC22" s="10">
        <f t="shared" si="9"/>
        <v>158.19999999999999</v>
      </c>
      <c r="BD22" s="10">
        <f t="shared" si="10"/>
        <v>77</v>
      </c>
      <c r="BE22" s="10">
        <f>BB22-$EF$12</f>
        <v>6</v>
      </c>
      <c r="BF22" s="10">
        <f>BC22-$EG$12</f>
        <v>10.799999999999983</v>
      </c>
      <c r="BG22" s="10">
        <f>BD22-$EH$12</f>
        <v>10</v>
      </c>
      <c r="BH22" s="10">
        <f>(1-(BB$12/BB22))*100</f>
        <v>3.645833333333337</v>
      </c>
      <c r="BI22" s="10">
        <f>(1-(BC$12/BC22))*100</f>
        <v>5.1833122629582729</v>
      </c>
      <c r="BJ22" s="10">
        <f t="shared" si="37"/>
        <v>194</v>
      </c>
      <c r="BK22" s="10">
        <f t="shared" si="38"/>
        <v>190</v>
      </c>
      <c r="BL22" s="10">
        <f>(1-(BB$12/BJ22))*100</f>
        <v>4.6391752577319529</v>
      </c>
      <c r="BM22" s="10">
        <f>(1-(BB$12/BK22))*100</f>
        <v>2.6315789473684181</v>
      </c>
      <c r="BN22" s="10">
        <f t="shared" si="39"/>
        <v>160.19999999999999</v>
      </c>
      <c r="BO22" s="10">
        <f t="shared" si="40"/>
        <v>156.19999999999999</v>
      </c>
      <c r="BP22" s="10">
        <f>(1-(BC$12/BN22))*100</f>
        <v>6.367041198501866</v>
      </c>
      <c r="BQ22" s="10">
        <f>(1-(BC$12/BO22))*100</f>
        <v>3.9692701664532537</v>
      </c>
      <c r="BR22" s="8"/>
      <c r="BS22" s="10">
        <v>622</v>
      </c>
      <c r="BT22" s="10">
        <v>153.6</v>
      </c>
      <c r="BU22" s="10">
        <v>80</v>
      </c>
      <c r="BV22" s="10">
        <f t="shared" si="11"/>
        <v>188</v>
      </c>
      <c r="BW22" s="10">
        <f t="shared" si="12"/>
        <v>153.6</v>
      </c>
      <c r="BX22" s="10">
        <f t="shared" si="13"/>
        <v>77</v>
      </c>
      <c r="BY22" s="10">
        <f>BV22-$EF$12</f>
        <v>2</v>
      </c>
      <c r="BZ22" s="10">
        <f>BW22-$EG$12</f>
        <v>6.1999999999999886</v>
      </c>
      <c r="CA22" s="10">
        <f>BX22-$EH$12</f>
        <v>10</v>
      </c>
      <c r="CB22" s="10">
        <f>(1-(BV$12/BV22))*100</f>
        <v>1.0638297872340385</v>
      </c>
      <c r="CC22" s="10">
        <f>(1-(BW$12/BW22))*100</f>
        <v>4.0364583333333259</v>
      </c>
      <c r="CD22" s="10">
        <f t="shared" si="41"/>
        <v>190</v>
      </c>
      <c r="CE22" s="10">
        <f t="shared" si="42"/>
        <v>186</v>
      </c>
      <c r="CF22" s="10">
        <f>(1-(BV$12/CD22))*100</f>
        <v>2.1052631578947323</v>
      </c>
      <c r="CG22" s="10">
        <f>(1-(BV$12/CE22))*100</f>
        <v>0</v>
      </c>
      <c r="CH22" s="10">
        <f t="shared" si="43"/>
        <v>155.6</v>
      </c>
      <c r="CI22" s="10">
        <f t="shared" si="44"/>
        <v>151.6</v>
      </c>
      <c r="CJ22" s="10">
        <f>(1-(BW$12/CH22))*100</f>
        <v>5.2699228791773685</v>
      </c>
      <c r="CK22" s="10">
        <f>(1-(BW$12/CI22))*100</f>
        <v>2.770448548812654</v>
      </c>
      <c r="CL22" s="8"/>
      <c r="CM22" s="10">
        <v>622</v>
      </c>
      <c r="CN22" s="10">
        <v>150.80000000000001</v>
      </c>
      <c r="CO22" s="10">
        <v>80</v>
      </c>
      <c r="CP22" s="10">
        <f t="shared" si="14"/>
        <v>188</v>
      </c>
      <c r="CQ22" s="10">
        <f t="shared" si="15"/>
        <v>150.80000000000001</v>
      </c>
      <c r="CR22" s="10">
        <f t="shared" si="16"/>
        <v>77</v>
      </c>
      <c r="CS22" s="10">
        <f>CP22-$EF$12</f>
        <v>2</v>
      </c>
      <c r="CT22" s="10">
        <f>CQ22-$EG$12</f>
        <v>3.4000000000000057</v>
      </c>
      <c r="CU22" s="10">
        <f>CR22-$EH$12</f>
        <v>10</v>
      </c>
      <c r="CV22" s="10">
        <f>(1-(CP$12/CP22))*100</f>
        <v>1.0638297872340385</v>
      </c>
      <c r="CW22" s="10">
        <f>(1-(CQ$12/CQ22))*100</f>
        <v>2.2546419098143256</v>
      </c>
      <c r="CX22" s="10">
        <f t="shared" si="45"/>
        <v>190</v>
      </c>
      <c r="CY22" s="10">
        <f t="shared" si="46"/>
        <v>186</v>
      </c>
      <c r="CZ22" s="10">
        <f>(1-(CP$12/CX22))*100</f>
        <v>2.1052631578947323</v>
      </c>
      <c r="DA22" s="10">
        <f>(1-(CP$12/CY22))*100</f>
        <v>0</v>
      </c>
      <c r="DB22" s="10">
        <f t="shared" si="47"/>
        <v>152.80000000000001</v>
      </c>
      <c r="DC22" s="10">
        <f t="shared" si="48"/>
        <v>148.80000000000001</v>
      </c>
      <c r="DD22" s="10">
        <f>(1-(CQ$12/DB22))*100</f>
        <v>3.5340314136125706</v>
      </c>
      <c r="DE22" s="10">
        <f>(1-(CQ$12/DC22))*100</f>
        <v>0.94086021505376261</v>
      </c>
      <c r="DF22" s="8"/>
      <c r="DG22" s="10">
        <v>619</v>
      </c>
      <c r="DH22" s="10">
        <v>149.30000000000001</v>
      </c>
      <c r="DI22" s="10">
        <v>80</v>
      </c>
      <c r="DJ22" s="10">
        <f t="shared" si="17"/>
        <v>185</v>
      </c>
      <c r="DK22" s="10">
        <f t="shared" si="18"/>
        <v>149.30000000000001</v>
      </c>
      <c r="DL22" s="10">
        <f t="shared" si="19"/>
        <v>77</v>
      </c>
      <c r="DM22" s="10">
        <f>DJ22-$EF$12</f>
        <v>-1</v>
      </c>
      <c r="DN22" s="10">
        <f>DK22-$EG$12</f>
        <v>1.9000000000000057</v>
      </c>
      <c r="DO22" s="10">
        <f>DL22-$EH$12</f>
        <v>10</v>
      </c>
      <c r="DP22" s="10">
        <f>(1-(DJ$12/DJ22))*100</f>
        <v>-0.54054054054053502</v>
      </c>
      <c r="DQ22" s="10">
        <f>(1-(DK$12/DK22))*100</f>
        <v>1.2726054922973962</v>
      </c>
      <c r="DR22" s="10">
        <f t="shared" si="51"/>
        <v>187</v>
      </c>
      <c r="DS22" s="10">
        <f t="shared" si="52"/>
        <v>183</v>
      </c>
      <c r="DT22" s="10">
        <f>(1-(DJ$12/DR22))*100</f>
        <v>0.53475935828877219</v>
      </c>
      <c r="DU22" s="10">
        <f>(1-(DJ$12/DS22))*100</f>
        <v>-1.6393442622950838</v>
      </c>
      <c r="DV22" s="10">
        <f t="shared" si="53"/>
        <v>151.30000000000001</v>
      </c>
      <c r="DW22" s="10">
        <f t="shared" si="54"/>
        <v>147.30000000000001</v>
      </c>
      <c r="DX22" s="10">
        <f>(1-(DK$12/DV22))*100</f>
        <v>2.5776602775941848</v>
      </c>
      <c r="DY22" s="10">
        <f>(1-(DK$12/DW22))*100</f>
        <v>-6.788866259335169E-2</v>
      </c>
      <c r="DZ22" s="8"/>
      <c r="EA22" s="8"/>
      <c r="EB22" s="8"/>
      <c r="EC22" s="8"/>
      <c r="ED22" s="8"/>
      <c r="EE22" s="8"/>
      <c r="EF22" s="8">
        <f t="shared" si="20"/>
        <v>-434</v>
      </c>
      <c r="EG22" s="8">
        <f t="shared" si="21"/>
        <v>0</v>
      </c>
      <c r="EH22" s="8">
        <f t="shared" si="22"/>
        <v>-3</v>
      </c>
      <c r="EI22" s="8"/>
      <c r="EJ22" s="8">
        <f>EF22-$EF$12</f>
        <v>-620</v>
      </c>
      <c r="EK22" s="8">
        <f>EG22-$EG$12</f>
        <v>-147.4</v>
      </c>
      <c r="EL22" s="8">
        <f>EH22-$EH$12</f>
        <v>-70</v>
      </c>
      <c r="EM22" s="8"/>
      <c r="EN22" s="50"/>
      <c r="EO22" s="51"/>
      <c r="EP22" s="10">
        <v>367.2</v>
      </c>
      <c r="EQ22" s="10">
        <f t="shared" si="25"/>
        <v>0.10199999999999999</v>
      </c>
      <c r="ER22" s="10">
        <v>1.774</v>
      </c>
      <c r="ES22" s="10">
        <v>3.3000000000000002E-2</v>
      </c>
      <c r="ET22" s="10">
        <v>0.85399999999999998</v>
      </c>
      <c r="EU22" s="10">
        <v>4.9000000000000002E-2</v>
      </c>
      <c r="EV22" s="49">
        <v>1.51</v>
      </c>
      <c r="EW22" s="49">
        <v>3.7999999999999999E-2</v>
      </c>
      <c r="EX22" s="49">
        <v>1.444</v>
      </c>
      <c r="EY22" s="49">
        <v>4.3999999999999997E-2</v>
      </c>
      <c r="EZ22" s="49">
        <v>115</v>
      </c>
      <c r="FA22" s="49">
        <f t="shared" si="55"/>
        <v>1.1499999999999999</v>
      </c>
      <c r="FB22" s="49">
        <f t="shared" si="23"/>
        <v>8.313253012048194E-2</v>
      </c>
      <c r="FC22" s="49">
        <f t="shared" si="49"/>
        <v>6.1042524931069736E-2</v>
      </c>
      <c r="FD22" s="10">
        <f t="shared" si="56"/>
        <v>1.3955</v>
      </c>
      <c r="FE22" s="10">
        <f t="shared" si="28"/>
        <v>1.3138519106283058</v>
      </c>
      <c r="FF22" s="10">
        <f t="shared" si="57"/>
        <v>52.159753171066164</v>
      </c>
      <c r="FG22" s="10"/>
    </row>
    <row r="23" spans="1:163" s="24" customFormat="1" x14ac:dyDescent="0.25">
      <c r="A23" s="10" t="s">
        <v>49</v>
      </c>
      <c r="B23" s="10">
        <v>402.1</v>
      </c>
      <c r="C23" s="10">
        <v>405</v>
      </c>
      <c r="D23" s="10">
        <f t="shared" si="0"/>
        <v>403.55</v>
      </c>
      <c r="E23" s="10">
        <f t="shared" si="50"/>
        <v>0.11209722222222222</v>
      </c>
      <c r="F23" s="10">
        <f t="shared" si="1"/>
        <v>0.18682870370370372</v>
      </c>
      <c r="G23" s="10">
        <v>434</v>
      </c>
      <c r="H23" s="10">
        <v>0</v>
      </c>
      <c r="I23" s="10">
        <v>3</v>
      </c>
      <c r="J23" s="8"/>
      <c r="K23" s="10">
        <v>647</v>
      </c>
      <c r="L23" s="10">
        <v>181.2</v>
      </c>
      <c r="M23" s="10">
        <v>85</v>
      </c>
      <c r="N23" s="10">
        <f t="shared" si="2"/>
        <v>213</v>
      </c>
      <c r="O23" s="10">
        <f t="shared" si="3"/>
        <v>181.2</v>
      </c>
      <c r="P23" s="10">
        <f t="shared" si="4"/>
        <v>82</v>
      </c>
      <c r="Q23" s="10">
        <f>N23-$EF$13</f>
        <v>17</v>
      </c>
      <c r="R23" s="10">
        <f>O23-$EG$13</f>
        <v>23.399999999999977</v>
      </c>
      <c r="S23" s="10">
        <f>P23-$EH$13</f>
        <v>10</v>
      </c>
      <c r="T23" s="10">
        <f>(1-(N$13/N23))*100</f>
        <v>7.9812206572769995</v>
      </c>
      <c r="U23" s="10">
        <f>(1-(O$13/O23))*100</f>
        <v>12.9139072847682</v>
      </c>
      <c r="V23" s="10">
        <f t="shared" si="29"/>
        <v>215</v>
      </c>
      <c r="W23" s="10">
        <f t="shared" si="30"/>
        <v>211</v>
      </c>
      <c r="X23" s="10">
        <f>(1-(N$13/V23))*100</f>
        <v>8.8372093023255776</v>
      </c>
      <c r="Y23" s="10">
        <f>(1-(N$13/W23))*100</f>
        <v>7.1090047393364886</v>
      </c>
      <c r="Z23" s="10">
        <f t="shared" si="31"/>
        <v>183.2</v>
      </c>
      <c r="AA23" s="10">
        <f t="shared" si="32"/>
        <v>179.2</v>
      </c>
      <c r="AB23" s="10">
        <f>(1-(O$13/Z23))*100</f>
        <v>13.864628820960689</v>
      </c>
      <c r="AC23" s="10">
        <f>(1-(O$13/AA23))*100</f>
        <v>11.941964285714269</v>
      </c>
      <c r="AD23" s="8"/>
      <c r="AE23" s="10">
        <v>643</v>
      </c>
      <c r="AF23" s="10">
        <v>175.8</v>
      </c>
      <c r="AG23" s="10">
        <v>85</v>
      </c>
      <c r="AH23" s="10">
        <f t="shared" si="5"/>
        <v>209</v>
      </c>
      <c r="AI23" s="10">
        <f t="shared" si="6"/>
        <v>175.8</v>
      </c>
      <c r="AJ23" s="10">
        <f t="shared" si="7"/>
        <v>82</v>
      </c>
      <c r="AK23" s="10">
        <f>AH23-$EF$13</f>
        <v>13</v>
      </c>
      <c r="AL23" s="10">
        <f>AI23-$EG$13</f>
        <v>18</v>
      </c>
      <c r="AM23" s="10">
        <f>AJ23-$EH$13</f>
        <v>10</v>
      </c>
      <c r="AN23" s="10">
        <f>(1-(AH$13/AH23))*100</f>
        <v>6.2200956937799035</v>
      </c>
      <c r="AO23" s="10">
        <f>(1-(AI$13/AI23))*100</f>
        <v>10.238907849829349</v>
      </c>
      <c r="AP23" s="10">
        <f t="shared" si="33"/>
        <v>211</v>
      </c>
      <c r="AQ23" s="10">
        <f t="shared" si="34"/>
        <v>207</v>
      </c>
      <c r="AR23" s="10">
        <f>(1-(AH$13/AP23))*100</f>
        <v>7.1090047393364886</v>
      </c>
      <c r="AS23" s="10">
        <f>(1-(AH$13/AQ23))*100</f>
        <v>5.3140096618357502</v>
      </c>
      <c r="AT23" s="10">
        <f t="shared" si="35"/>
        <v>177.8</v>
      </c>
      <c r="AU23" s="10">
        <f t="shared" si="36"/>
        <v>173.8</v>
      </c>
      <c r="AV23" s="10">
        <f>(1-(AI$13/AT23))*100</f>
        <v>11.248593925759277</v>
      </c>
      <c r="AW23" s="10">
        <f>(1-(AI$13/AU23))*100</f>
        <v>9.2059838895281914</v>
      </c>
      <c r="AX23" s="8"/>
      <c r="AY23" s="10">
        <v>637</v>
      </c>
      <c r="AZ23" s="10">
        <v>169.1</v>
      </c>
      <c r="BA23" s="10">
        <v>85</v>
      </c>
      <c r="BB23" s="10">
        <f t="shared" si="8"/>
        <v>203</v>
      </c>
      <c r="BC23" s="10">
        <f t="shared" si="9"/>
        <v>169.1</v>
      </c>
      <c r="BD23" s="10">
        <f t="shared" si="10"/>
        <v>82</v>
      </c>
      <c r="BE23" s="10">
        <f>BB23-$EF$13</f>
        <v>7</v>
      </c>
      <c r="BF23" s="10">
        <f>BC23-$EG$13</f>
        <v>11.299999999999983</v>
      </c>
      <c r="BG23" s="10">
        <f>BD23-$EH$13</f>
        <v>10</v>
      </c>
      <c r="BH23" s="10">
        <f>(1-(BB$13/BB23))*100</f>
        <v>3.4482758620689613</v>
      </c>
      <c r="BI23" s="10">
        <f>(1-(BC$13/BC23))*100</f>
        <v>5.8545239503252517</v>
      </c>
      <c r="BJ23" s="10">
        <f t="shared" si="37"/>
        <v>205</v>
      </c>
      <c r="BK23" s="10">
        <f t="shared" si="38"/>
        <v>201</v>
      </c>
      <c r="BL23" s="10">
        <f>(1-(BB$13/BJ23))*100</f>
        <v>4.3902439024390283</v>
      </c>
      <c r="BM23" s="10">
        <f>(1-(BB$13/BK23))*100</f>
        <v>2.4875621890547261</v>
      </c>
      <c r="BN23" s="10">
        <f t="shared" si="39"/>
        <v>171.1</v>
      </c>
      <c r="BO23" s="10">
        <f t="shared" si="40"/>
        <v>167.1</v>
      </c>
      <c r="BP23" s="10">
        <f>(1-(BC$13/BN23))*100</f>
        <v>6.9549970777323278</v>
      </c>
      <c r="BQ23" s="10">
        <f>(1-(BC$13/BO23))*100</f>
        <v>4.7277079593058051</v>
      </c>
      <c r="BR23" s="8"/>
      <c r="BS23" s="10">
        <v>634</v>
      </c>
      <c r="BT23" s="10">
        <v>163.19999999999999</v>
      </c>
      <c r="BU23" s="10">
        <v>85</v>
      </c>
      <c r="BV23" s="10">
        <f t="shared" si="11"/>
        <v>200</v>
      </c>
      <c r="BW23" s="10">
        <f t="shared" si="12"/>
        <v>163.19999999999999</v>
      </c>
      <c r="BX23" s="10">
        <f t="shared" si="13"/>
        <v>82</v>
      </c>
      <c r="BY23" s="10">
        <f>BV23-$EF$13</f>
        <v>4</v>
      </c>
      <c r="BZ23" s="10">
        <f>BW23-$EG$13</f>
        <v>5.3999999999999773</v>
      </c>
      <c r="CA23" s="10">
        <f>BX23-$EH$13</f>
        <v>10</v>
      </c>
      <c r="CB23" s="10">
        <f>(1-(BV$13/BV23))*100</f>
        <v>2.0000000000000018</v>
      </c>
      <c r="CC23" s="10">
        <f>(1-(BW$13/BW23))*100</f>
        <v>3.308823529411753</v>
      </c>
      <c r="CD23" s="10">
        <f t="shared" si="41"/>
        <v>202</v>
      </c>
      <c r="CE23" s="10">
        <f t="shared" si="42"/>
        <v>198</v>
      </c>
      <c r="CF23" s="10">
        <f>(1-(BV$13/CD23))*100</f>
        <v>2.9702970297029729</v>
      </c>
      <c r="CG23" s="10">
        <f>(1-(BV$13/CE23))*100</f>
        <v>1.0101010101010055</v>
      </c>
      <c r="CH23" s="10">
        <f t="shared" si="43"/>
        <v>165.2</v>
      </c>
      <c r="CI23" s="10">
        <f t="shared" si="44"/>
        <v>161.19999999999999</v>
      </c>
      <c r="CJ23" s="10">
        <f>(1-(BW$13/CH23))*100</f>
        <v>4.4794188861985385</v>
      </c>
      <c r="CK23" s="10">
        <f>(1-(BW$13/CI23))*100</f>
        <v>2.109181141439187</v>
      </c>
      <c r="CL23" s="8"/>
      <c r="CM23" s="10">
        <v>631</v>
      </c>
      <c r="CN23" s="10">
        <v>161</v>
      </c>
      <c r="CO23" s="10">
        <v>85</v>
      </c>
      <c r="CP23" s="10">
        <f t="shared" si="14"/>
        <v>197</v>
      </c>
      <c r="CQ23" s="10">
        <f t="shared" si="15"/>
        <v>161</v>
      </c>
      <c r="CR23" s="10">
        <f t="shared" si="16"/>
        <v>82</v>
      </c>
      <c r="CS23" s="10">
        <f>CP23-$EF$13</f>
        <v>1</v>
      </c>
      <c r="CT23" s="10">
        <f>CQ23-$EG$13</f>
        <v>3.1999999999999886</v>
      </c>
      <c r="CU23" s="10">
        <f>CR23-$EH$13</f>
        <v>10</v>
      </c>
      <c r="CV23" s="10">
        <f>(1-(CP$13/CP23))*100</f>
        <v>0.50761421319797106</v>
      </c>
      <c r="CW23" s="10">
        <f>(1-(CQ$13/CQ23))*100</f>
        <v>1.9875776397515477</v>
      </c>
      <c r="CX23" s="10">
        <f t="shared" si="45"/>
        <v>199</v>
      </c>
      <c r="CY23" s="10">
        <f t="shared" si="46"/>
        <v>195</v>
      </c>
      <c r="CZ23" s="10">
        <f>(1-(CP$13/CX23))*100</f>
        <v>1.5075376884422065</v>
      </c>
      <c r="DA23" s="10">
        <f>(1-(CP$13/CY23))*100</f>
        <v>-0.512820512820511</v>
      </c>
      <c r="DB23" s="10">
        <f t="shared" si="47"/>
        <v>163</v>
      </c>
      <c r="DC23" s="10">
        <f t="shared" si="48"/>
        <v>159</v>
      </c>
      <c r="DD23" s="10">
        <f>(1-(CQ$13/DB23))*100</f>
        <v>3.1901840490797473</v>
      </c>
      <c r="DE23" s="10">
        <f>(1-(CQ$13/DC23))*100</f>
        <v>0.7547169811320642</v>
      </c>
      <c r="DF23" s="8"/>
      <c r="DG23" s="10">
        <v>632</v>
      </c>
      <c r="DH23" s="10">
        <v>160</v>
      </c>
      <c r="DI23" s="10">
        <v>85</v>
      </c>
      <c r="DJ23" s="10">
        <f t="shared" si="17"/>
        <v>198</v>
      </c>
      <c r="DK23" s="10">
        <f t="shared" si="18"/>
        <v>160</v>
      </c>
      <c r="DL23" s="10">
        <f t="shared" si="19"/>
        <v>82</v>
      </c>
      <c r="DM23" s="10">
        <f>DJ23-$EF$13</f>
        <v>2</v>
      </c>
      <c r="DN23" s="10">
        <f>DK23-$EG$13</f>
        <v>2.1999999999999886</v>
      </c>
      <c r="DO23" s="10">
        <f>DL23-$EH$13</f>
        <v>10</v>
      </c>
      <c r="DP23" s="10">
        <f>(1-(DJ$13/DJ23))*100</f>
        <v>1.0101010101010055</v>
      </c>
      <c r="DQ23" s="10">
        <f>(1-(DK$13/DK23))*100</f>
        <v>1.3749999999999929</v>
      </c>
      <c r="DR23" s="10">
        <f t="shared" si="51"/>
        <v>200</v>
      </c>
      <c r="DS23" s="10">
        <f t="shared" si="52"/>
        <v>196</v>
      </c>
      <c r="DT23" s="10">
        <f>(1-(DJ$13/DR23))*100</f>
        <v>2.0000000000000018</v>
      </c>
      <c r="DU23" s="10">
        <f>(1-(DJ$13/DS23))*100</f>
        <v>0</v>
      </c>
      <c r="DV23" s="10">
        <f t="shared" si="53"/>
        <v>162</v>
      </c>
      <c r="DW23" s="10">
        <f t="shared" si="54"/>
        <v>158</v>
      </c>
      <c r="DX23" s="10">
        <f>(1-(DK$13/DV23))*100</f>
        <v>2.5925925925925908</v>
      </c>
      <c r="DY23" s="10">
        <f>(1-(DK$13/DW23))*100</f>
        <v>0.12658227848100223</v>
      </c>
      <c r="DZ23" s="8"/>
      <c r="EA23" s="8"/>
      <c r="EB23" s="8"/>
      <c r="EC23" s="8"/>
      <c r="ED23" s="8"/>
      <c r="EE23" s="8"/>
      <c r="EF23" s="8">
        <f t="shared" si="20"/>
        <v>-434</v>
      </c>
      <c r="EG23" s="8">
        <f t="shared" si="21"/>
        <v>0</v>
      </c>
      <c r="EH23" s="8">
        <f t="shared" si="22"/>
        <v>-3</v>
      </c>
      <c r="EI23" s="8"/>
      <c r="EJ23" s="8">
        <f>EF23-$EF$13</f>
        <v>-630</v>
      </c>
      <c r="EK23" s="8">
        <f>EG23-$EG$13</f>
        <v>-157.80000000000001</v>
      </c>
      <c r="EL23" s="8">
        <f>EH23-$EH$13</f>
        <v>-75</v>
      </c>
      <c r="EM23" s="8"/>
      <c r="EN23" s="50"/>
      <c r="EO23" s="51"/>
      <c r="EP23" s="10">
        <v>403.2</v>
      </c>
      <c r="EQ23" s="10">
        <f t="shared" si="25"/>
        <v>0.112</v>
      </c>
      <c r="ER23" s="10">
        <v>1.8009999999999999</v>
      </c>
      <c r="ES23" s="10">
        <v>4.3999999999999997E-2</v>
      </c>
      <c r="ET23" s="10">
        <v>1.0640000000000001</v>
      </c>
      <c r="EU23" s="10">
        <v>6.3E-2</v>
      </c>
      <c r="EV23" s="49">
        <v>1.4570000000000001</v>
      </c>
      <c r="EW23" s="49">
        <v>4.4999999999999998E-2</v>
      </c>
      <c r="EX23" s="49">
        <v>1.4319999999999999</v>
      </c>
      <c r="EY23" s="49">
        <v>2.9000000000000001E-2</v>
      </c>
      <c r="EZ23" s="49">
        <v>120</v>
      </c>
      <c r="FA23" s="49">
        <f t="shared" si="55"/>
        <v>1.2</v>
      </c>
      <c r="FB23" s="49">
        <f t="shared" si="23"/>
        <v>8.5714285714285715E-2</v>
      </c>
      <c r="FC23" s="49">
        <f t="shared" si="49"/>
        <v>6.0437608605957038E-2</v>
      </c>
      <c r="FD23" s="10">
        <f t="shared" si="56"/>
        <v>1.4384999999999999</v>
      </c>
      <c r="FE23" s="10">
        <f t="shared" si="28"/>
        <v>1.3258205295033711</v>
      </c>
      <c r="FF23" s="10">
        <f t="shared" si="57"/>
        <v>51.467611336032391</v>
      </c>
      <c r="FG23" s="10"/>
    </row>
    <row r="24" spans="1:163" s="24" customFormat="1" x14ac:dyDescent="0.25">
      <c r="A24" s="10" t="s">
        <v>49</v>
      </c>
      <c r="B24" s="10">
        <v>440</v>
      </c>
      <c r="C24" s="10">
        <v>440</v>
      </c>
      <c r="D24" s="10">
        <f t="shared" si="0"/>
        <v>440</v>
      </c>
      <c r="E24" s="10">
        <f t="shared" si="50"/>
        <v>0.12222222222222222</v>
      </c>
      <c r="F24" s="10">
        <f t="shared" si="1"/>
        <v>0.20370370370370369</v>
      </c>
      <c r="G24" s="10">
        <v>434</v>
      </c>
      <c r="H24" s="10">
        <v>0</v>
      </c>
      <c r="I24" s="10">
        <v>3</v>
      </c>
      <c r="J24" s="8"/>
      <c r="K24" s="10">
        <v>660</v>
      </c>
      <c r="L24" s="10">
        <v>195.4</v>
      </c>
      <c r="M24" s="10">
        <v>95</v>
      </c>
      <c r="N24" s="10">
        <f t="shared" si="2"/>
        <v>226</v>
      </c>
      <c r="O24" s="10">
        <f t="shared" si="3"/>
        <v>195.4</v>
      </c>
      <c r="P24" s="10">
        <f t="shared" si="4"/>
        <v>92</v>
      </c>
      <c r="Q24" s="10">
        <f>N24-$EF$14</f>
        <v>15</v>
      </c>
      <c r="R24" s="10">
        <f>O24-$EG$14</f>
        <v>25.400000000000006</v>
      </c>
      <c r="S24" s="10">
        <f>P24-$EH$14</f>
        <v>15</v>
      </c>
      <c r="T24" s="10">
        <f>(1-(N$14/N24))*100</f>
        <v>6.6371681415929196</v>
      </c>
      <c r="U24" s="10">
        <f>(1-(O$14/O24))*100</f>
        <v>12.998976458546574</v>
      </c>
      <c r="V24" s="10">
        <f t="shared" si="29"/>
        <v>228</v>
      </c>
      <c r="W24" s="10">
        <f t="shared" si="30"/>
        <v>224</v>
      </c>
      <c r="X24" s="10">
        <f>(1-(N$14/V24))*100</f>
        <v>7.4561403508771935</v>
      </c>
      <c r="Y24" s="10">
        <f>(1-(N$14/W24))*100</f>
        <v>5.8035714285714306</v>
      </c>
      <c r="Z24" s="10">
        <f t="shared" si="31"/>
        <v>197.4</v>
      </c>
      <c r="AA24" s="10">
        <f t="shared" si="32"/>
        <v>193.4</v>
      </c>
      <c r="AB24" s="10">
        <f>(1-(O$14/Z24))*100</f>
        <v>13.880445795339414</v>
      </c>
      <c r="AC24" s="10">
        <f>(1-(O$14/AA24))*100</f>
        <v>12.099276111685631</v>
      </c>
      <c r="AD24" s="8"/>
      <c r="AE24" s="10">
        <v>658</v>
      </c>
      <c r="AF24" s="10">
        <v>189.4</v>
      </c>
      <c r="AG24" s="10">
        <v>95</v>
      </c>
      <c r="AH24" s="10">
        <f t="shared" si="5"/>
        <v>224</v>
      </c>
      <c r="AI24" s="10">
        <f t="shared" si="6"/>
        <v>189.4</v>
      </c>
      <c r="AJ24" s="10">
        <f t="shared" si="7"/>
        <v>92</v>
      </c>
      <c r="AK24" s="10">
        <f>AH24-$EF$14</f>
        <v>13</v>
      </c>
      <c r="AL24" s="10">
        <f>AI24-$EG$14</f>
        <v>19.400000000000006</v>
      </c>
      <c r="AM24" s="10">
        <f>AJ24-$EH$14</f>
        <v>15</v>
      </c>
      <c r="AN24" s="10">
        <f>(1-(AH$14/AH24))*100</f>
        <v>5.8035714285714306</v>
      </c>
      <c r="AO24" s="10">
        <f>(1-(AI$14/AI24))*100</f>
        <v>10.242872228088707</v>
      </c>
      <c r="AP24" s="10">
        <f t="shared" si="33"/>
        <v>226</v>
      </c>
      <c r="AQ24" s="10">
        <f t="shared" si="34"/>
        <v>222</v>
      </c>
      <c r="AR24" s="10">
        <f>(1-(AH$14/AP24))*100</f>
        <v>6.6371681415929196</v>
      </c>
      <c r="AS24" s="10">
        <f>(1-(AH$14/AQ24))*100</f>
        <v>4.9549549549549603</v>
      </c>
      <c r="AT24" s="10">
        <f t="shared" si="35"/>
        <v>191.4</v>
      </c>
      <c r="AU24" s="10">
        <f t="shared" si="36"/>
        <v>187.4</v>
      </c>
      <c r="AV24" s="10">
        <f>(1-(AI$14/AT24))*100</f>
        <v>11.180773249738774</v>
      </c>
      <c r="AW24" s="10">
        <f>(1-(AI$14/AU24))*100</f>
        <v>9.2849519743863453</v>
      </c>
      <c r="AX24" s="8"/>
      <c r="AY24" s="10">
        <v>654</v>
      </c>
      <c r="AZ24" s="10">
        <v>183</v>
      </c>
      <c r="BA24" s="10">
        <v>95</v>
      </c>
      <c r="BB24" s="10">
        <f t="shared" si="8"/>
        <v>220</v>
      </c>
      <c r="BC24" s="10">
        <f t="shared" si="9"/>
        <v>183</v>
      </c>
      <c r="BD24" s="10">
        <f t="shared" si="10"/>
        <v>92</v>
      </c>
      <c r="BE24" s="10">
        <f>BB24-$EF$14</f>
        <v>9</v>
      </c>
      <c r="BF24" s="10">
        <f>BC24-$EG$14</f>
        <v>13</v>
      </c>
      <c r="BG24" s="10">
        <f>BD24-$EH$14</f>
        <v>15</v>
      </c>
      <c r="BH24" s="10">
        <f>(1-(BB$14/BB24))*100</f>
        <v>5.4545454545454568</v>
      </c>
      <c r="BI24" s="10">
        <f>(1-(BC$14/BC24))*100</f>
        <v>7.5956284153005482</v>
      </c>
      <c r="BJ24" s="10">
        <f t="shared" si="37"/>
        <v>222</v>
      </c>
      <c r="BK24" s="10">
        <f t="shared" si="38"/>
        <v>218</v>
      </c>
      <c r="BL24" s="10">
        <f>(1-(BB$14/BJ24))*100</f>
        <v>6.3063063063063085</v>
      </c>
      <c r="BM24" s="10">
        <f>(1-(BB$14/BK24))*100</f>
        <v>4.587155963302747</v>
      </c>
      <c r="BN24" s="10">
        <f t="shared" si="39"/>
        <v>185</v>
      </c>
      <c r="BO24" s="10">
        <f t="shared" si="40"/>
        <v>181</v>
      </c>
      <c r="BP24" s="10">
        <f>(1-(BC$14/BN24))*100</f>
        <v>8.5945945945945965</v>
      </c>
      <c r="BQ24" s="10">
        <f>(1-(BC$14/BO24))*100</f>
        <v>6.5745856353591208</v>
      </c>
      <c r="BR24" s="8"/>
      <c r="BS24" s="10">
        <v>649</v>
      </c>
      <c r="BT24" s="10">
        <v>178.4</v>
      </c>
      <c r="BU24" s="10">
        <v>95</v>
      </c>
      <c r="BV24" s="10">
        <f t="shared" si="11"/>
        <v>215</v>
      </c>
      <c r="BW24" s="10">
        <f t="shared" si="12"/>
        <v>178.4</v>
      </c>
      <c r="BX24" s="10">
        <f t="shared" si="13"/>
        <v>92</v>
      </c>
      <c r="BY24" s="10">
        <f>BV24-$EF$14</f>
        <v>4</v>
      </c>
      <c r="BZ24" s="10">
        <f>BW24-$EG$14</f>
        <v>8.4000000000000057</v>
      </c>
      <c r="CA24" s="10">
        <f>BX24-$EH$14</f>
        <v>15</v>
      </c>
      <c r="CB24" s="10">
        <f>(1-(BV$14/BV24))*100</f>
        <v>1.8604651162790753</v>
      </c>
      <c r="CC24" s="10">
        <f>(1-(BW$14/BW24))*100</f>
        <v>4.7085201793721998</v>
      </c>
      <c r="CD24" s="10">
        <f t="shared" si="41"/>
        <v>217</v>
      </c>
      <c r="CE24" s="10">
        <f t="shared" si="42"/>
        <v>213</v>
      </c>
      <c r="CF24" s="10">
        <f>(1-(BV$14/CD24))*100</f>
        <v>2.7649769585253448</v>
      </c>
      <c r="CG24" s="10">
        <f>(1-(BV$14/CE24))*100</f>
        <v>0.93896713615023719</v>
      </c>
      <c r="CH24" s="10">
        <f t="shared" si="43"/>
        <v>180.4</v>
      </c>
      <c r="CI24" s="10">
        <f t="shared" si="44"/>
        <v>176.4</v>
      </c>
      <c r="CJ24" s="10">
        <f>(1-(BW$14/CH24))*100</f>
        <v>5.7649667405765044</v>
      </c>
      <c r="CK24" s="10">
        <f>(1-(BW$14/CI24))*100</f>
        <v>3.6281179138322073</v>
      </c>
      <c r="CL24" s="8"/>
      <c r="CM24" s="10">
        <v>648</v>
      </c>
      <c r="CN24" s="10">
        <v>174.5</v>
      </c>
      <c r="CO24" s="10">
        <v>95</v>
      </c>
      <c r="CP24" s="10">
        <f t="shared" si="14"/>
        <v>214</v>
      </c>
      <c r="CQ24" s="10">
        <f t="shared" si="15"/>
        <v>174.5</v>
      </c>
      <c r="CR24" s="10">
        <f t="shared" si="16"/>
        <v>92</v>
      </c>
      <c r="CS24" s="10">
        <f>CP24-$EF$14</f>
        <v>3</v>
      </c>
      <c r="CT24" s="10">
        <f>CQ24-$EG$14</f>
        <v>4.5</v>
      </c>
      <c r="CU24" s="10">
        <f>CR24-$EH$14</f>
        <v>15</v>
      </c>
      <c r="CV24" s="10">
        <f>(1-(CP$14/CP24))*100</f>
        <v>1.4018691588784993</v>
      </c>
      <c r="CW24" s="10">
        <f>(1-(CQ$14/CQ24))*100</f>
        <v>2.5787965616045794</v>
      </c>
      <c r="CX24" s="10">
        <f t="shared" si="45"/>
        <v>216</v>
      </c>
      <c r="CY24" s="10">
        <f t="shared" si="46"/>
        <v>212</v>
      </c>
      <c r="CZ24" s="10">
        <f>(1-(CP$14/CX24))*100</f>
        <v>2.314814814814814</v>
      </c>
      <c r="DA24" s="10">
        <f>(1-(CP$14/CY24))*100</f>
        <v>0.47169811320755262</v>
      </c>
      <c r="DB24" s="10">
        <f t="shared" si="47"/>
        <v>176.5</v>
      </c>
      <c r="DC24" s="10">
        <f t="shared" si="48"/>
        <v>172.5</v>
      </c>
      <c r="DD24" s="10">
        <f>(1-(CQ$14/DB24))*100</f>
        <v>3.682719546742208</v>
      </c>
      <c r="DE24" s="10">
        <f>(1-(CQ$14/DC24))*100</f>
        <v>1.4492753623188359</v>
      </c>
      <c r="DF24" s="8"/>
      <c r="DG24" s="10">
        <v>646</v>
      </c>
      <c r="DH24" s="10">
        <v>171.7</v>
      </c>
      <c r="DI24" s="10">
        <v>95</v>
      </c>
      <c r="DJ24" s="10">
        <f t="shared" si="17"/>
        <v>212</v>
      </c>
      <c r="DK24" s="10">
        <f t="shared" si="18"/>
        <v>171.7</v>
      </c>
      <c r="DL24" s="10">
        <f t="shared" si="19"/>
        <v>92</v>
      </c>
      <c r="DM24" s="10">
        <f>DJ24-$EF$14</f>
        <v>1</v>
      </c>
      <c r="DN24" s="10">
        <f>DK24-$EG$14</f>
        <v>1.6999999999999886</v>
      </c>
      <c r="DO24" s="10">
        <f>DL24-$EH$14</f>
        <v>15</v>
      </c>
      <c r="DP24" s="10">
        <f>(1-(DJ$14/DJ24))*100</f>
        <v>0.47169811320755262</v>
      </c>
      <c r="DQ24" s="10">
        <f>(1-(DK$14/DK24))*100</f>
        <v>0.99009900990097988</v>
      </c>
      <c r="DR24" s="10">
        <f t="shared" si="51"/>
        <v>214</v>
      </c>
      <c r="DS24" s="10">
        <f t="shared" si="52"/>
        <v>210</v>
      </c>
      <c r="DT24" s="10">
        <f>(1-(DJ$14/DR24))*100</f>
        <v>1.4018691588784993</v>
      </c>
      <c r="DU24" s="10">
        <f>(1-(DJ$14/DS24))*100</f>
        <v>-0.4761904761904745</v>
      </c>
      <c r="DV24" s="10">
        <f t="shared" si="53"/>
        <v>173.7</v>
      </c>
      <c r="DW24" s="10">
        <f t="shared" si="54"/>
        <v>169.7</v>
      </c>
      <c r="DX24" s="10">
        <f>(1-(DK$14/DV24))*100</f>
        <v>2.1301093839953933</v>
      </c>
      <c r="DY24" s="10">
        <f>(1-(DK$14/DW24))*100</f>
        <v>-0.1767825574543469</v>
      </c>
      <c r="DZ24" s="8"/>
      <c r="EA24" s="8"/>
      <c r="EB24" s="8"/>
      <c r="EC24" s="8"/>
      <c r="ED24" s="8"/>
      <c r="EE24" s="8"/>
      <c r="EF24" s="8">
        <f t="shared" si="20"/>
        <v>-434</v>
      </c>
      <c r="EG24" s="8">
        <f t="shared" si="21"/>
        <v>0</v>
      </c>
      <c r="EH24" s="8">
        <f t="shared" si="22"/>
        <v>-3</v>
      </c>
      <c r="EI24" s="8"/>
      <c r="EJ24" s="8">
        <f>EF24-$EF$14</f>
        <v>-645</v>
      </c>
      <c r="EK24" s="8">
        <f>EG24-$EG$14</f>
        <v>-170</v>
      </c>
      <c r="EL24" s="8">
        <f>EH24-$EH$14</f>
        <v>-80</v>
      </c>
      <c r="EM24" s="8"/>
      <c r="EN24" s="52"/>
      <c r="EO24" s="53"/>
      <c r="EP24" s="10">
        <v>440</v>
      </c>
      <c r="EQ24" s="10">
        <f t="shared" si="25"/>
        <v>0.12222222222222222</v>
      </c>
      <c r="ER24" s="10">
        <v>1.79</v>
      </c>
      <c r="ES24" s="10">
        <v>7.1999999999999995E-2</v>
      </c>
      <c r="ET24" s="10">
        <v>0.96499999999999997</v>
      </c>
      <c r="EU24" s="10">
        <v>0.10199999999999999</v>
      </c>
      <c r="EV24" s="49">
        <v>1.4650000000000001</v>
      </c>
      <c r="EW24" s="49">
        <v>5.2999999999999999E-2</v>
      </c>
      <c r="EX24" s="49">
        <v>1.5389999999999999</v>
      </c>
      <c r="EY24" s="49">
        <v>4.2000000000000003E-2</v>
      </c>
      <c r="EZ24" s="49">
        <v>120</v>
      </c>
      <c r="FA24" s="49">
        <f t="shared" si="55"/>
        <v>1.2</v>
      </c>
      <c r="FB24" s="49">
        <f t="shared" si="23"/>
        <v>8.5714285714285715E-2</v>
      </c>
      <c r="FC24" s="49">
        <f t="shared" si="49"/>
        <v>6.0385136294265812E-2</v>
      </c>
      <c r="FD24" s="10">
        <f t="shared" si="56"/>
        <v>1.4397499999999999</v>
      </c>
      <c r="FE24" s="10">
        <f t="shared" si="28"/>
        <v>1.3269726154692238</v>
      </c>
      <c r="FF24" s="10">
        <f t="shared" si="57"/>
        <v>51.799464345497157</v>
      </c>
      <c r="FG24" s="10"/>
    </row>
    <row r="25" spans="1:163" s="24" customFormat="1" x14ac:dyDescent="0.25">
      <c r="A25" s="9" t="s">
        <v>50</v>
      </c>
      <c r="B25" s="9">
        <v>113.7</v>
      </c>
      <c r="C25" s="9">
        <v>116.9</v>
      </c>
      <c r="D25" s="9">
        <f t="shared" si="0"/>
        <v>115.30000000000001</v>
      </c>
      <c r="E25" s="9">
        <f>D25/3600</f>
        <v>3.202777777777778E-2</v>
      </c>
      <c r="F25" s="9">
        <f t="shared" si="1"/>
        <v>5.3379629629629638E-2</v>
      </c>
      <c r="G25" s="9">
        <v>434</v>
      </c>
      <c r="H25" s="9">
        <v>0</v>
      </c>
      <c r="I25" s="9">
        <v>3</v>
      </c>
      <c r="J25" s="8"/>
      <c r="K25" s="9">
        <v>526</v>
      </c>
      <c r="L25" s="9">
        <v>70</v>
      </c>
      <c r="M25" s="9">
        <v>35</v>
      </c>
      <c r="N25" s="9">
        <f t="shared" si="2"/>
        <v>92</v>
      </c>
      <c r="O25" s="9">
        <f t="shared" si="3"/>
        <v>70</v>
      </c>
      <c r="P25" s="9">
        <f t="shared" si="4"/>
        <v>32</v>
      </c>
      <c r="Q25" s="9">
        <f>N25-$EF$5</f>
        <v>1.5</v>
      </c>
      <c r="R25" s="9">
        <f>O25-$EG$5</f>
        <v>1.2000000000000028</v>
      </c>
      <c r="S25" s="9">
        <f>P25-$EH$5</f>
        <v>0</v>
      </c>
      <c r="T25" s="9">
        <f>(1-(N$5/N25))*100</f>
        <v>1.6304347826086918</v>
      </c>
      <c r="U25" s="9">
        <f>(1-(O$5/O25))*100</f>
        <v>1.7142857142857237</v>
      </c>
      <c r="V25" s="9">
        <f t="shared" si="29"/>
        <v>94</v>
      </c>
      <c r="W25" s="9">
        <f t="shared" si="30"/>
        <v>90</v>
      </c>
      <c r="X25" s="9">
        <f>(1-(N$5/V25))*100</f>
        <v>3.7234042553191515</v>
      </c>
      <c r="Y25" s="9">
        <f>(1-(N$5/W25))*100</f>
        <v>-0.55555555555555358</v>
      </c>
      <c r="Z25" s="9">
        <f t="shared" si="31"/>
        <v>72</v>
      </c>
      <c r="AA25" s="9">
        <f t="shared" si="32"/>
        <v>68</v>
      </c>
      <c r="AB25" s="9">
        <f>(1-(O$5/Z25))*100</f>
        <v>4.4444444444444509</v>
      </c>
      <c r="AC25" s="9">
        <f>(1-(O$5/AA25))*100</f>
        <v>-1.1764705882352899</v>
      </c>
      <c r="AD25" s="8"/>
      <c r="AE25" s="9">
        <v>525</v>
      </c>
      <c r="AF25" s="9">
        <v>69.099999999999994</v>
      </c>
      <c r="AG25" s="9">
        <v>35</v>
      </c>
      <c r="AH25" s="9">
        <f t="shared" si="5"/>
        <v>91</v>
      </c>
      <c r="AI25" s="9">
        <f t="shared" si="6"/>
        <v>69.099999999999994</v>
      </c>
      <c r="AJ25" s="9">
        <f t="shared" si="7"/>
        <v>32</v>
      </c>
      <c r="AK25" s="9">
        <f>AH25-$EF$5</f>
        <v>0.5</v>
      </c>
      <c r="AL25" s="9">
        <f>AI25-$EG$5</f>
        <v>0.29999999999999716</v>
      </c>
      <c r="AM25" s="9">
        <f>AJ25-$EH$5</f>
        <v>0</v>
      </c>
      <c r="AN25" s="9">
        <f>(1-(AH$5/AH25))*100</f>
        <v>0.5494505494505475</v>
      </c>
      <c r="AO25" s="9">
        <f>(1-(AI$5/AI25))*100</f>
        <v>0.4341534008682979</v>
      </c>
      <c r="AP25" s="9">
        <f t="shared" si="33"/>
        <v>93</v>
      </c>
      <c r="AQ25" s="9">
        <f t="shared" si="34"/>
        <v>89</v>
      </c>
      <c r="AR25" s="9">
        <f>(1-(AH$5/AP25))*100</f>
        <v>2.6881720430107503</v>
      </c>
      <c r="AS25" s="9">
        <f>(1-(AH$5/AQ25))*100</f>
        <v>-1.6853932584269593</v>
      </c>
      <c r="AT25" s="9">
        <f t="shared" si="35"/>
        <v>71.099999999999994</v>
      </c>
      <c r="AU25" s="9">
        <f t="shared" si="36"/>
        <v>67.099999999999994</v>
      </c>
      <c r="AV25" s="9">
        <f>(1-(AI$5/AT25))*100</f>
        <v>3.234880450070321</v>
      </c>
      <c r="AW25" s="9">
        <f>(1-(AI$5/AU25))*100</f>
        <v>-2.5335320417287699</v>
      </c>
      <c r="AX25" s="8"/>
      <c r="AY25" s="9">
        <v>525</v>
      </c>
      <c r="AZ25" s="9">
        <v>69</v>
      </c>
      <c r="BA25" s="9">
        <v>35</v>
      </c>
      <c r="BB25" s="9">
        <f t="shared" si="8"/>
        <v>91</v>
      </c>
      <c r="BC25" s="9">
        <f t="shared" si="9"/>
        <v>69</v>
      </c>
      <c r="BD25" s="9">
        <f t="shared" si="10"/>
        <v>32</v>
      </c>
      <c r="BE25" s="9">
        <f>BB25-$EF$5</f>
        <v>0.5</v>
      </c>
      <c r="BF25" s="9">
        <f>BC25-$EG$5</f>
        <v>0.20000000000000284</v>
      </c>
      <c r="BG25" s="9">
        <f>BD25-$EH$5</f>
        <v>0</v>
      </c>
      <c r="BH25" s="10">
        <f>(1-(BB$5/BB25))*100</f>
        <v>1.6483516483516536</v>
      </c>
      <c r="BI25" s="10">
        <f>(1-(BC$5/BC25))*100</f>
        <v>-2.0289855072463947</v>
      </c>
      <c r="BJ25" s="10">
        <f t="shared" si="37"/>
        <v>93</v>
      </c>
      <c r="BK25" s="10">
        <f t="shared" si="38"/>
        <v>89</v>
      </c>
      <c r="BL25" s="10">
        <f>(1-(BB$5/BJ25))*100</f>
        <v>3.7634408602150504</v>
      </c>
      <c r="BM25" s="10">
        <f>(1-(BB$5/BK25))*100</f>
        <v>-0.56179775280897903</v>
      </c>
      <c r="BN25" s="10">
        <f t="shared" si="39"/>
        <v>71</v>
      </c>
      <c r="BO25" s="10">
        <f t="shared" si="40"/>
        <v>67</v>
      </c>
      <c r="BP25" s="10">
        <f>(1-(BC$5/BN25))*100</f>
        <v>0.84507042253519904</v>
      </c>
      <c r="BQ25" s="10">
        <f>(1-(BC$5/BO25))*100</f>
        <v>-5.0746268656716609</v>
      </c>
      <c r="BR25" s="8"/>
      <c r="BS25" s="9">
        <v>525</v>
      </c>
      <c r="BT25" s="9">
        <v>68.3</v>
      </c>
      <c r="BU25" s="9">
        <v>35</v>
      </c>
      <c r="BV25" s="9">
        <f t="shared" si="11"/>
        <v>91</v>
      </c>
      <c r="BW25" s="9">
        <f t="shared" si="12"/>
        <v>68.3</v>
      </c>
      <c r="BX25" s="9">
        <f t="shared" si="13"/>
        <v>32</v>
      </c>
      <c r="BY25" s="9">
        <f>BV25-$EF$5</f>
        <v>0.5</v>
      </c>
      <c r="BZ25" s="9">
        <f>BW25-$EG$5</f>
        <v>-0.5</v>
      </c>
      <c r="CA25" s="9">
        <f>BX25-$EH$5</f>
        <v>0</v>
      </c>
      <c r="CB25" s="10">
        <f>(1-(BV$5/BV25))*100</f>
        <v>0.5494505494505475</v>
      </c>
      <c r="CC25" s="10">
        <f>(1-(BW$5/BW25))*100</f>
        <v>-0.73206442166910968</v>
      </c>
      <c r="CD25" s="10">
        <f t="shared" si="41"/>
        <v>93</v>
      </c>
      <c r="CE25" s="10">
        <f t="shared" si="42"/>
        <v>89</v>
      </c>
      <c r="CF25" s="10">
        <f>(1-(BV$5/CD25))*100</f>
        <v>2.6881720430107503</v>
      </c>
      <c r="CG25" s="10">
        <f>(1-(BV$5/CE25))*100</f>
        <v>-1.6853932584269593</v>
      </c>
      <c r="CH25" s="10">
        <f t="shared" si="43"/>
        <v>70.3</v>
      </c>
      <c r="CI25" s="10">
        <f t="shared" si="44"/>
        <v>66.3</v>
      </c>
      <c r="CJ25" s="10">
        <f>(1-(BW$5/CH25))*100</f>
        <v>2.1337126600284528</v>
      </c>
      <c r="CK25" s="10">
        <f>(1-(BW$5/CI25))*100</f>
        <v>-3.7707390648567207</v>
      </c>
      <c r="CL25" s="8"/>
      <c r="CM25" s="9">
        <v>525</v>
      </c>
      <c r="CN25" s="9">
        <v>69</v>
      </c>
      <c r="CO25" s="9">
        <v>35</v>
      </c>
      <c r="CP25" s="9">
        <f t="shared" si="14"/>
        <v>91</v>
      </c>
      <c r="CQ25" s="9">
        <f t="shared" si="15"/>
        <v>69</v>
      </c>
      <c r="CR25" s="9">
        <f t="shared" si="16"/>
        <v>32</v>
      </c>
      <c r="CS25" s="9">
        <f>CP25-$EF$5</f>
        <v>0.5</v>
      </c>
      <c r="CT25" s="9">
        <f>CQ25-$EG$5</f>
        <v>0.20000000000000284</v>
      </c>
      <c r="CU25" s="9">
        <f>CR25-$EH$5</f>
        <v>0</v>
      </c>
      <c r="CV25" s="10">
        <f>(1-(CP$5/CP25))*100</f>
        <v>0.5494505494505475</v>
      </c>
      <c r="CW25" s="10">
        <f>(1-(CQ$5/CQ25))*100</f>
        <v>0.28985507246377384</v>
      </c>
      <c r="CX25" s="10">
        <f t="shared" si="45"/>
        <v>93</v>
      </c>
      <c r="CY25" s="10">
        <f t="shared" si="46"/>
        <v>89</v>
      </c>
      <c r="CZ25" s="10">
        <f>(1-(CP$5/CX25))*100</f>
        <v>2.6881720430107503</v>
      </c>
      <c r="DA25" s="10">
        <f>(1-(CP$5/CY25))*100</f>
        <v>-1.6853932584269593</v>
      </c>
      <c r="DB25" s="10">
        <f t="shared" si="47"/>
        <v>71</v>
      </c>
      <c r="DC25" s="10">
        <f t="shared" si="48"/>
        <v>67</v>
      </c>
      <c r="DD25" s="10">
        <f>(1-(CQ$5/DB25))*100</f>
        <v>3.0985915492957816</v>
      </c>
      <c r="DE25" s="10">
        <f>(1-(CQ$5/DC25))*100</f>
        <v>-2.6865671641790989</v>
      </c>
      <c r="DF25" s="8"/>
      <c r="DG25" s="9">
        <v>524.5</v>
      </c>
      <c r="DH25" s="9">
        <v>68.8</v>
      </c>
      <c r="DI25" s="9">
        <v>35</v>
      </c>
      <c r="DJ25" s="9">
        <f t="shared" si="17"/>
        <v>90.5</v>
      </c>
      <c r="DK25" s="9">
        <f t="shared" si="18"/>
        <v>68.8</v>
      </c>
      <c r="DL25" s="9">
        <f t="shared" si="19"/>
        <v>32</v>
      </c>
      <c r="DM25" s="9">
        <f>DJ25-$EF$5</f>
        <v>0</v>
      </c>
      <c r="DN25" s="9">
        <f>DK25-$EG$5</f>
        <v>0</v>
      </c>
      <c r="DO25" s="9">
        <f>DL25-$EH$5</f>
        <v>0</v>
      </c>
      <c r="DP25" s="9">
        <f>(1-(DJ$5/DJ25))*100</f>
        <v>0</v>
      </c>
      <c r="DQ25" s="9">
        <f>(1-(DK$5/DK25))*100</f>
        <v>0</v>
      </c>
      <c r="DR25" s="9">
        <f t="shared" si="51"/>
        <v>92.5</v>
      </c>
      <c r="DS25" s="9">
        <f t="shared" si="52"/>
        <v>88.5</v>
      </c>
      <c r="DT25" s="9">
        <f>(1-(DJ$5/DR25))*100</f>
        <v>2.1621621621621623</v>
      </c>
      <c r="DU25" s="9">
        <f>(1-(DJ$5/DS25))*100</f>
        <v>-2.2598870056497189</v>
      </c>
      <c r="DV25" s="9">
        <f t="shared" si="53"/>
        <v>70.8</v>
      </c>
      <c r="DW25" s="9">
        <f t="shared" si="54"/>
        <v>66.8</v>
      </c>
      <c r="DX25" s="9">
        <f>(1-(DK$5/DV25))*100</f>
        <v>2.8248587570621431</v>
      </c>
      <c r="DY25" s="9">
        <f>(1-(DK$5/DW25))*100</f>
        <v>-2.9940119760478945</v>
      </c>
      <c r="DZ25" s="8"/>
      <c r="EA25" s="8"/>
      <c r="EB25" s="8"/>
      <c r="EC25" s="8"/>
      <c r="ED25" s="8"/>
      <c r="EE25" s="8"/>
      <c r="EF25" s="8">
        <f t="shared" si="20"/>
        <v>-434</v>
      </c>
      <c r="EG25" s="8">
        <f t="shared" si="21"/>
        <v>0</v>
      </c>
      <c r="EH25" s="8">
        <f t="shared" si="22"/>
        <v>-3</v>
      </c>
      <c r="EI25" s="8"/>
      <c r="EJ25" s="8">
        <f>EF25-$EF$5</f>
        <v>-524.5</v>
      </c>
      <c r="EK25" s="8">
        <f>EG25-$EG$5</f>
        <v>-68.8</v>
      </c>
      <c r="EL25" s="8">
        <f>EH25-$EH$5</f>
        <v>-35</v>
      </c>
      <c r="EM25" s="8"/>
      <c r="EN25" s="54" t="s">
        <v>34</v>
      </c>
      <c r="EO25" s="55"/>
      <c r="EP25" s="9">
        <v>115.2</v>
      </c>
      <c r="EQ25" s="9">
        <f t="shared" si="25"/>
        <v>3.2000000000000001E-2</v>
      </c>
      <c r="ER25" s="9"/>
      <c r="ES25" s="9"/>
      <c r="ET25" s="9"/>
      <c r="EU25" s="9"/>
      <c r="EV25" s="56"/>
      <c r="EW25" s="56"/>
      <c r="EX25" s="56"/>
      <c r="EY25" s="56"/>
      <c r="EZ25" s="56">
        <v>30</v>
      </c>
      <c r="FA25" s="56">
        <f t="shared" si="55"/>
        <v>0.3</v>
      </c>
      <c r="FB25" s="56">
        <f t="shared" si="23"/>
        <v>2.7272727272727275E-2</v>
      </c>
      <c r="FC25" s="56" t="e">
        <f t="shared" si="49"/>
        <v>#DIV/0!</v>
      </c>
      <c r="FD25" s="9">
        <f t="shared" si="56"/>
        <v>0</v>
      </c>
      <c r="FE25" s="9">
        <f t="shared" si="28"/>
        <v>0</v>
      </c>
      <c r="FF25" s="9"/>
      <c r="FG25" s="9"/>
    </row>
    <row r="26" spans="1:163" s="24" customFormat="1" x14ac:dyDescent="0.25">
      <c r="A26" s="9" t="s">
        <v>50</v>
      </c>
      <c r="B26" s="9">
        <v>150.30000000000001</v>
      </c>
      <c r="C26" s="9">
        <v>152.19999999999999</v>
      </c>
      <c r="D26" s="9">
        <f t="shared" si="0"/>
        <v>151.25</v>
      </c>
      <c r="E26" s="9">
        <f t="shared" ref="E26:E34" si="58">D26/3600</f>
        <v>4.2013888888888892E-2</v>
      </c>
      <c r="F26" s="9">
        <f t="shared" si="1"/>
        <v>7.0023148148148154E-2</v>
      </c>
      <c r="G26" s="9">
        <v>434</v>
      </c>
      <c r="H26" s="9">
        <v>0</v>
      </c>
      <c r="I26" s="9">
        <v>3</v>
      </c>
      <c r="J26" s="8"/>
      <c r="K26" s="9">
        <v>543</v>
      </c>
      <c r="L26" s="9">
        <v>85</v>
      </c>
      <c r="M26" s="9">
        <v>40</v>
      </c>
      <c r="N26" s="9">
        <f t="shared" si="2"/>
        <v>109</v>
      </c>
      <c r="O26" s="9">
        <f t="shared" si="3"/>
        <v>85</v>
      </c>
      <c r="P26" s="9">
        <f t="shared" si="4"/>
        <v>37</v>
      </c>
      <c r="Q26" s="9">
        <f>N26-$EF$6</f>
        <v>1</v>
      </c>
      <c r="R26" s="9">
        <f>O26-$EG$6</f>
        <v>3.2999999999999972</v>
      </c>
      <c r="S26" s="9">
        <f>P26-$EH$6</f>
        <v>0</v>
      </c>
      <c r="T26" s="9">
        <f>(1-(N$6/N26))*100</f>
        <v>0.91743119266054496</v>
      </c>
      <c r="U26" s="9">
        <f>(1-(O$6/O26))*100</f>
        <v>3.8823529411764701</v>
      </c>
      <c r="V26" s="9">
        <f t="shared" si="29"/>
        <v>111</v>
      </c>
      <c r="W26" s="9">
        <f t="shared" si="30"/>
        <v>107</v>
      </c>
      <c r="X26" s="9">
        <f>(1-(N$6/V26))*100</f>
        <v>2.7027027027026973</v>
      </c>
      <c r="Y26" s="9">
        <f>(1-(N$6/W26))*100</f>
        <v>-0.93457943925232545</v>
      </c>
      <c r="Z26" s="9">
        <f t="shared" si="31"/>
        <v>87</v>
      </c>
      <c r="AA26" s="9">
        <f t="shared" si="32"/>
        <v>83</v>
      </c>
      <c r="AB26" s="9">
        <f>(1-(O$6/Z26))*100</f>
        <v>6.0919540229884994</v>
      </c>
      <c r="AC26" s="9">
        <f>(1-(O$6/AA26))*100</f>
        <v>1.5662650602409567</v>
      </c>
      <c r="AD26" s="8"/>
      <c r="AE26" s="9">
        <v>543</v>
      </c>
      <c r="AF26" s="9">
        <v>83.5</v>
      </c>
      <c r="AG26" s="9">
        <v>40</v>
      </c>
      <c r="AH26" s="9">
        <f t="shared" si="5"/>
        <v>109</v>
      </c>
      <c r="AI26" s="9">
        <f t="shared" si="6"/>
        <v>83.5</v>
      </c>
      <c r="AJ26" s="9">
        <f t="shared" si="7"/>
        <v>37</v>
      </c>
      <c r="AK26" s="9">
        <f>AH26-$EF$6</f>
        <v>1</v>
      </c>
      <c r="AL26" s="9">
        <f>AI26-$EG$6</f>
        <v>1.7999999999999972</v>
      </c>
      <c r="AM26" s="9">
        <f>AJ26-$EH$6</f>
        <v>0</v>
      </c>
      <c r="AN26" s="9">
        <f>(1-(AH$6/AH26))*100</f>
        <v>0.91743119266054496</v>
      </c>
      <c r="AO26" s="9">
        <f>(1-(AI$6/AI26))*100</f>
        <v>2.1556886227544925</v>
      </c>
      <c r="AP26" s="9">
        <f t="shared" si="33"/>
        <v>111</v>
      </c>
      <c r="AQ26" s="9">
        <f t="shared" si="34"/>
        <v>107</v>
      </c>
      <c r="AR26" s="9">
        <f>(1-(AH$6/AP26))*100</f>
        <v>2.7027027027026973</v>
      </c>
      <c r="AS26" s="9">
        <f>(1-(AH$6/AQ26))*100</f>
        <v>-0.93457943925232545</v>
      </c>
      <c r="AT26" s="9">
        <f t="shared" si="35"/>
        <v>85.5</v>
      </c>
      <c r="AU26" s="9">
        <f t="shared" si="36"/>
        <v>81.5</v>
      </c>
      <c r="AV26" s="9">
        <f>(1-(AI$6/AT26))*100</f>
        <v>4.4444444444444393</v>
      </c>
      <c r="AW26" s="9">
        <f>(1-(AI$6/AU26))*100</f>
        <v>-0.24539877300613355</v>
      </c>
      <c r="AX26" s="8"/>
      <c r="AY26" s="9">
        <v>542</v>
      </c>
      <c r="AZ26" s="9">
        <v>82.4</v>
      </c>
      <c r="BA26" s="9">
        <v>40</v>
      </c>
      <c r="BB26" s="9">
        <f t="shared" si="8"/>
        <v>108</v>
      </c>
      <c r="BC26" s="9">
        <f t="shared" si="9"/>
        <v>82.4</v>
      </c>
      <c r="BD26" s="9">
        <f t="shared" si="10"/>
        <v>37</v>
      </c>
      <c r="BE26" s="9">
        <f>BB26-$EF$6</f>
        <v>0</v>
      </c>
      <c r="BF26" s="9">
        <f>BC26-$EG$6</f>
        <v>0.70000000000000284</v>
      </c>
      <c r="BG26" s="9">
        <f>BD26-$EH$6</f>
        <v>0</v>
      </c>
      <c r="BH26" s="10">
        <f>(1-(BB$6/BB26))*100</f>
        <v>1.388888888888884</v>
      </c>
      <c r="BI26" s="10">
        <f>(1-(BC$6/BC26))*100</f>
        <v>-1.5776699029126151</v>
      </c>
      <c r="BJ26" s="10">
        <f t="shared" si="37"/>
        <v>110</v>
      </c>
      <c r="BK26" s="10">
        <f t="shared" si="38"/>
        <v>106</v>
      </c>
      <c r="BL26" s="10">
        <f>(1-(BB$6/BJ26))*100</f>
        <v>3.1818181818181857</v>
      </c>
      <c r="BM26" s="10">
        <f>(1-(BB$6/BK26))*100</f>
        <v>-0.47169811320755262</v>
      </c>
      <c r="BN26" s="10">
        <f t="shared" si="39"/>
        <v>84.4</v>
      </c>
      <c r="BO26" s="10">
        <f t="shared" si="40"/>
        <v>80.400000000000006</v>
      </c>
      <c r="BP26" s="10">
        <f>(1-(BC$6/BN26))*100</f>
        <v>0.82938388625592996</v>
      </c>
      <c r="BQ26" s="10">
        <f>(1-(BC$6/BO26))*100</f>
        <v>-4.1044776119403048</v>
      </c>
      <c r="BR26" s="8"/>
      <c r="BS26" s="9">
        <v>542</v>
      </c>
      <c r="BT26" s="9">
        <v>82.9</v>
      </c>
      <c r="BU26" s="9">
        <v>40</v>
      </c>
      <c r="BV26" s="9">
        <f t="shared" si="11"/>
        <v>108</v>
      </c>
      <c r="BW26" s="9">
        <f t="shared" si="12"/>
        <v>82.9</v>
      </c>
      <c r="BX26" s="9">
        <f t="shared" si="13"/>
        <v>37</v>
      </c>
      <c r="BY26" s="9">
        <f>BV26-$EF$6</f>
        <v>0</v>
      </c>
      <c r="BZ26" s="9">
        <f>BW26-$EG$6</f>
        <v>1.2000000000000028</v>
      </c>
      <c r="CA26" s="9">
        <f>BX26-$EH$6</f>
        <v>0</v>
      </c>
      <c r="CB26" s="10">
        <f>(1-(BV$6/BV26))*100</f>
        <v>0</v>
      </c>
      <c r="CC26" s="10">
        <f>(1-(BW$6/BW26))*100</f>
        <v>1.4475271411338975</v>
      </c>
      <c r="CD26" s="10">
        <f t="shared" si="41"/>
        <v>110</v>
      </c>
      <c r="CE26" s="10">
        <f t="shared" si="42"/>
        <v>106</v>
      </c>
      <c r="CF26" s="10">
        <f>(1-(BV$6/CD26))*100</f>
        <v>1.8181818181818188</v>
      </c>
      <c r="CG26" s="10">
        <f>(1-(BV$6/CE26))*100</f>
        <v>-1.8867924528301883</v>
      </c>
      <c r="CH26" s="10">
        <f t="shared" si="43"/>
        <v>84.9</v>
      </c>
      <c r="CI26" s="10">
        <f t="shared" si="44"/>
        <v>80.900000000000006</v>
      </c>
      <c r="CJ26" s="10">
        <f>(1-(BW$6/CH26))*100</f>
        <v>3.7691401648998868</v>
      </c>
      <c r="CK26" s="10">
        <f>(1-(BW$6/CI26))*100</f>
        <v>-0.98887515451173691</v>
      </c>
      <c r="CL26" s="8"/>
      <c r="CM26" s="9">
        <v>542</v>
      </c>
      <c r="CN26" s="9">
        <v>81.8</v>
      </c>
      <c r="CO26" s="9">
        <v>40</v>
      </c>
      <c r="CP26" s="9">
        <f t="shared" si="14"/>
        <v>108</v>
      </c>
      <c r="CQ26" s="9">
        <f t="shared" si="15"/>
        <v>81.8</v>
      </c>
      <c r="CR26" s="9">
        <f t="shared" si="16"/>
        <v>37</v>
      </c>
      <c r="CS26" s="9">
        <f>CP26-$EF$6</f>
        <v>0</v>
      </c>
      <c r="CT26" s="9">
        <f>CQ26-$EG$6</f>
        <v>9.9999999999994316E-2</v>
      </c>
      <c r="CU26" s="9">
        <f>CR26-$EH$6</f>
        <v>0</v>
      </c>
      <c r="CV26" s="10">
        <f>(1-(CP$6/CP26))*100</f>
        <v>0</v>
      </c>
      <c r="CW26" s="10">
        <f>(1-(CQ$6/CQ26))*100</f>
        <v>0.12224938875304847</v>
      </c>
      <c r="CX26" s="10">
        <f t="shared" si="45"/>
        <v>110</v>
      </c>
      <c r="CY26" s="10">
        <f t="shared" si="46"/>
        <v>106</v>
      </c>
      <c r="CZ26" s="10">
        <f>(1-(CP$6/CX26))*100</f>
        <v>1.8181818181818188</v>
      </c>
      <c r="DA26" s="10">
        <f>(1-(CP$6/CY26))*100</f>
        <v>-1.8867924528301883</v>
      </c>
      <c r="DB26" s="10">
        <f t="shared" si="47"/>
        <v>83.8</v>
      </c>
      <c r="DC26" s="10">
        <f t="shared" si="48"/>
        <v>79.8</v>
      </c>
      <c r="DD26" s="10">
        <f>(1-(CQ$6/DB26))*100</f>
        <v>2.5059665871121628</v>
      </c>
      <c r="DE26" s="10">
        <f>(1-(CQ$6/DC26))*100</f>
        <v>-2.3809523809523947</v>
      </c>
      <c r="DF26" s="8"/>
      <c r="DG26" s="9">
        <v>542</v>
      </c>
      <c r="DH26" s="9">
        <v>81.7</v>
      </c>
      <c r="DI26" s="9">
        <v>40</v>
      </c>
      <c r="DJ26" s="9">
        <f t="shared" si="17"/>
        <v>108</v>
      </c>
      <c r="DK26" s="9">
        <f t="shared" si="18"/>
        <v>81.7</v>
      </c>
      <c r="DL26" s="9">
        <f t="shared" si="19"/>
        <v>37</v>
      </c>
      <c r="DM26" s="9">
        <f>DJ26-$EF$6</f>
        <v>0</v>
      </c>
      <c r="DN26" s="9">
        <f>DK26-$EG$6</f>
        <v>0</v>
      </c>
      <c r="DO26" s="9">
        <f>DL26-$EH$6</f>
        <v>0</v>
      </c>
      <c r="DP26" s="9">
        <f>(1-(DJ$6/DJ26))*100</f>
        <v>0</v>
      </c>
      <c r="DQ26" s="9">
        <f>(1-(DK$6/DK26))*100</f>
        <v>0</v>
      </c>
      <c r="DR26" s="9">
        <f t="shared" si="51"/>
        <v>110</v>
      </c>
      <c r="DS26" s="9">
        <f t="shared" si="52"/>
        <v>106</v>
      </c>
      <c r="DT26" s="9">
        <f>(1-(DJ$6/DR26))*100</f>
        <v>1.8181818181818188</v>
      </c>
      <c r="DU26" s="9">
        <f>(1-(DJ$6/DS26))*100</f>
        <v>-1.8867924528301883</v>
      </c>
      <c r="DV26" s="9">
        <f t="shared" si="53"/>
        <v>83.7</v>
      </c>
      <c r="DW26" s="9">
        <f t="shared" si="54"/>
        <v>79.7</v>
      </c>
      <c r="DX26" s="9">
        <f>(1-(DK$6/DV26))*100</f>
        <v>2.389486260453999</v>
      </c>
      <c r="DY26" s="9">
        <f>(1-(DK$6/DW26))*100</f>
        <v>-2.5094102885821812</v>
      </c>
      <c r="DZ26" s="8"/>
      <c r="EA26" s="8"/>
      <c r="EB26" s="8"/>
      <c r="EC26" s="8"/>
      <c r="ED26" s="8"/>
      <c r="EE26" s="8"/>
      <c r="EF26" s="8">
        <f t="shared" si="20"/>
        <v>-434</v>
      </c>
      <c r="EG26" s="8">
        <f t="shared" si="21"/>
        <v>0</v>
      </c>
      <c r="EH26" s="8">
        <f t="shared" si="22"/>
        <v>-3</v>
      </c>
      <c r="EI26" s="8"/>
      <c r="EJ26" s="8">
        <f>EF26-$EF$6</f>
        <v>-542</v>
      </c>
      <c r="EK26" s="8">
        <f>EG26-$EG$6</f>
        <v>-81.7</v>
      </c>
      <c r="EL26" s="8">
        <f>EH26-$EH$6</f>
        <v>-40</v>
      </c>
      <c r="EM26" s="8"/>
      <c r="EN26" s="57"/>
      <c r="EO26" s="58"/>
      <c r="EP26" s="9">
        <v>151.19999999999999</v>
      </c>
      <c r="EQ26" s="9">
        <f t="shared" si="25"/>
        <v>4.1999999999999996E-2</v>
      </c>
      <c r="ER26" s="9">
        <v>1.591</v>
      </c>
      <c r="ES26" s="9">
        <v>3.9E-2</v>
      </c>
      <c r="ET26" s="9">
        <v>1.18</v>
      </c>
      <c r="EU26" s="9">
        <v>0.16500000000000001</v>
      </c>
      <c r="EV26" s="56">
        <v>1.891</v>
      </c>
      <c r="EW26" s="56">
        <v>3.7999999999999999E-2</v>
      </c>
      <c r="EX26" s="56">
        <v>1.649</v>
      </c>
      <c r="EY26" s="56">
        <v>5.2999999999999999E-2</v>
      </c>
      <c r="EZ26" s="56">
        <v>40</v>
      </c>
      <c r="FA26" s="56">
        <f t="shared" si="55"/>
        <v>0.4</v>
      </c>
      <c r="FB26" s="56">
        <f t="shared" si="23"/>
        <v>3.529411764705883E-2</v>
      </c>
      <c r="FC26" s="56">
        <f t="shared" si="49"/>
        <v>3.0498491683831765E-2</v>
      </c>
      <c r="FD26" s="9">
        <f t="shared" si="56"/>
        <v>1.57775</v>
      </c>
      <c r="FE26" s="9">
        <f t="shared" si="28"/>
        <v>2.5186840358461193</v>
      </c>
      <c r="FF26" s="9">
        <f>100-((FD26/FD6)*100)</f>
        <v>40.043701311039328</v>
      </c>
      <c r="FG26" s="9">
        <f>AVERAGE(FF26:FF34)</f>
        <v>35.487965661506024</v>
      </c>
    </row>
    <row r="27" spans="1:163" s="24" customFormat="1" x14ac:dyDescent="0.25">
      <c r="A27" s="9" t="s">
        <v>50</v>
      </c>
      <c r="B27" s="9">
        <v>185.5</v>
      </c>
      <c r="C27" s="9">
        <v>188.7</v>
      </c>
      <c r="D27" s="9">
        <f t="shared" si="0"/>
        <v>187.1</v>
      </c>
      <c r="E27" s="9">
        <f t="shared" si="58"/>
        <v>5.1972222222222218E-2</v>
      </c>
      <c r="F27" s="9">
        <f t="shared" si="1"/>
        <v>8.6620370370370361E-2</v>
      </c>
      <c r="G27" s="9">
        <v>434</v>
      </c>
      <c r="H27" s="9">
        <v>0</v>
      </c>
      <c r="I27" s="9">
        <v>3</v>
      </c>
      <c r="J27" s="8"/>
      <c r="K27" s="9">
        <v>560</v>
      </c>
      <c r="L27" s="9">
        <v>98.6</v>
      </c>
      <c r="M27" s="9">
        <v>45</v>
      </c>
      <c r="N27" s="9">
        <f t="shared" si="2"/>
        <v>126</v>
      </c>
      <c r="O27" s="9">
        <f t="shared" si="3"/>
        <v>98.6</v>
      </c>
      <c r="P27" s="9">
        <f t="shared" si="4"/>
        <v>42</v>
      </c>
      <c r="Q27" s="9">
        <f>N27-$EF$7</f>
        <v>3</v>
      </c>
      <c r="R27" s="9">
        <f>O27-$EG$7</f>
        <v>4.0999999999999943</v>
      </c>
      <c r="S27" s="9">
        <f>P27-$EH$7</f>
        <v>0</v>
      </c>
      <c r="T27" s="9">
        <f>(1-(N$7/N27))*100</f>
        <v>2.3809523809523836</v>
      </c>
      <c r="U27" s="9">
        <f>(1-(O$7/O27))*100</f>
        <v>4.1582150101419852</v>
      </c>
      <c r="V27" s="9">
        <f t="shared" si="29"/>
        <v>128</v>
      </c>
      <c r="W27" s="9">
        <f t="shared" si="30"/>
        <v>124</v>
      </c>
      <c r="X27" s="9">
        <f>(1-(N$7/V27))*100</f>
        <v>3.90625</v>
      </c>
      <c r="Y27" s="9">
        <f>(1-(N$7/W27))*100</f>
        <v>0.80645161290322509</v>
      </c>
      <c r="Z27" s="9">
        <f t="shared" si="31"/>
        <v>100.6</v>
      </c>
      <c r="AA27" s="9">
        <f t="shared" si="32"/>
        <v>96.6</v>
      </c>
      <c r="AB27" s="9">
        <f>(1-(O$7/Z27))*100</f>
        <v>6.063618290258443</v>
      </c>
      <c r="AC27" s="9">
        <f>(1-(O$7/AA27))*100</f>
        <v>2.1739130434782594</v>
      </c>
      <c r="AD27" s="8"/>
      <c r="AE27" s="9">
        <v>558</v>
      </c>
      <c r="AF27" s="9">
        <v>96.7</v>
      </c>
      <c r="AG27" s="9">
        <v>45</v>
      </c>
      <c r="AH27" s="9">
        <f t="shared" si="5"/>
        <v>124</v>
      </c>
      <c r="AI27" s="9">
        <f t="shared" si="6"/>
        <v>96.7</v>
      </c>
      <c r="AJ27" s="9">
        <f t="shared" si="7"/>
        <v>42</v>
      </c>
      <c r="AK27" s="9">
        <f>AH27-$EF$7</f>
        <v>1</v>
      </c>
      <c r="AL27" s="9">
        <f>AI27-$EG$7</f>
        <v>2.2000000000000028</v>
      </c>
      <c r="AM27" s="9">
        <f>AJ27-$EH$7</f>
        <v>0</v>
      </c>
      <c r="AN27" s="9">
        <f>(1-(AH$7/AH27))*100</f>
        <v>0.80645161290322509</v>
      </c>
      <c r="AO27" s="9">
        <f>(1-(AI$7/AI27))*100</f>
        <v>2.2750775594622574</v>
      </c>
      <c r="AP27" s="9">
        <f t="shared" si="33"/>
        <v>126</v>
      </c>
      <c r="AQ27" s="9">
        <f t="shared" si="34"/>
        <v>122</v>
      </c>
      <c r="AR27" s="9">
        <f>(1-(AH$7/AP27))*100</f>
        <v>2.3809523809523836</v>
      </c>
      <c r="AS27" s="9">
        <f>(1-(AH$7/AQ27))*100</f>
        <v>-0.81967213114753079</v>
      </c>
      <c r="AT27" s="9">
        <f t="shared" si="35"/>
        <v>98.7</v>
      </c>
      <c r="AU27" s="9">
        <f t="shared" si="36"/>
        <v>94.7</v>
      </c>
      <c r="AV27" s="9">
        <f>(1-(AI$7/AT27))*100</f>
        <v>4.2553191489361764</v>
      </c>
      <c r="AW27" s="9">
        <f>(1-(AI$7/AU27))*100</f>
        <v>0.21119324181626542</v>
      </c>
      <c r="AX27" s="8"/>
      <c r="AY27" s="9">
        <v>557</v>
      </c>
      <c r="AZ27" s="9">
        <v>95.5</v>
      </c>
      <c r="BA27" s="9">
        <v>45</v>
      </c>
      <c r="BB27" s="9">
        <f t="shared" si="8"/>
        <v>123</v>
      </c>
      <c r="BC27" s="9">
        <f t="shared" si="9"/>
        <v>95.5</v>
      </c>
      <c r="BD27" s="9">
        <f t="shared" si="10"/>
        <v>42</v>
      </c>
      <c r="BE27" s="9">
        <f>BB27-$EF$7</f>
        <v>0</v>
      </c>
      <c r="BF27" s="9">
        <f>BC27-$EG$7</f>
        <v>1</v>
      </c>
      <c r="BG27" s="9">
        <f>BD27-$EH$7</f>
        <v>0</v>
      </c>
      <c r="BH27" s="10">
        <f>(1-(BB$7/BB27))*100</f>
        <v>1.2195121951219523</v>
      </c>
      <c r="BI27" s="10">
        <f>(1-(BC$7/BC27))*100</f>
        <v>-1.0471204188481575</v>
      </c>
      <c r="BJ27" s="10">
        <f t="shared" si="37"/>
        <v>125</v>
      </c>
      <c r="BK27" s="10">
        <f t="shared" si="38"/>
        <v>121</v>
      </c>
      <c r="BL27" s="10">
        <f>(1-(BB$7/BJ27))*100</f>
        <v>2.8000000000000025</v>
      </c>
      <c r="BM27" s="10">
        <f>(1-(BB$7/BK27))*100</f>
        <v>-0.41322314049587749</v>
      </c>
      <c r="BN27" s="10">
        <f t="shared" si="39"/>
        <v>97.5</v>
      </c>
      <c r="BO27" s="10">
        <f t="shared" si="40"/>
        <v>93.5</v>
      </c>
      <c r="BP27" s="10">
        <f>(1-(BC$7/BN27))*100</f>
        <v>1.025641025641022</v>
      </c>
      <c r="BQ27" s="10">
        <f>(1-(BC$7/BO27))*100</f>
        <v>-3.2085561497326109</v>
      </c>
      <c r="BR27" s="8"/>
      <c r="BS27" s="9">
        <v>557</v>
      </c>
      <c r="BT27" s="9">
        <v>95</v>
      </c>
      <c r="BU27" s="9">
        <v>45</v>
      </c>
      <c r="BV27" s="9">
        <f t="shared" si="11"/>
        <v>123</v>
      </c>
      <c r="BW27" s="9">
        <f t="shared" si="12"/>
        <v>95</v>
      </c>
      <c r="BX27" s="9">
        <f t="shared" si="13"/>
        <v>42</v>
      </c>
      <c r="BY27" s="9">
        <f>BV27-$EF$7</f>
        <v>0</v>
      </c>
      <c r="BZ27" s="9">
        <f>BW27-$EG$7</f>
        <v>0.5</v>
      </c>
      <c r="CA27" s="9">
        <f>BX27-$EH$7</f>
        <v>0</v>
      </c>
      <c r="CB27" s="10">
        <f>(1-(BV$7/BV27))*100</f>
        <v>0</v>
      </c>
      <c r="CC27" s="10">
        <f>(1-(BW$7/BW27))*100</f>
        <v>0.52631578947368585</v>
      </c>
      <c r="CD27" s="10">
        <f t="shared" si="41"/>
        <v>125</v>
      </c>
      <c r="CE27" s="10">
        <f t="shared" si="42"/>
        <v>121</v>
      </c>
      <c r="CF27" s="10">
        <f>(1-(BV$7/CD27))*100</f>
        <v>1.6000000000000014</v>
      </c>
      <c r="CG27" s="10">
        <f>(1-(BV$7/CE27))*100</f>
        <v>-1.6528925619834656</v>
      </c>
      <c r="CH27" s="10">
        <f t="shared" si="43"/>
        <v>97</v>
      </c>
      <c r="CI27" s="10">
        <f t="shared" si="44"/>
        <v>93</v>
      </c>
      <c r="CJ27" s="10">
        <f>(1-(BW$7/CH27))*100</f>
        <v>2.5773195876288679</v>
      </c>
      <c r="CK27" s="10">
        <f>(1-(BW$7/CI27))*100</f>
        <v>-1.6129032258064502</v>
      </c>
      <c r="CL27" s="8"/>
      <c r="CM27" s="9">
        <v>557</v>
      </c>
      <c r="CN27" s="9">
        <v>95</v>
      </c>
      <c r="CO27" s="9">
        <v>45</v>
      </c>
      <c r="CP27" s="9">
        <f t="shared" si="14"/>
        <v>123</v>
      </c>
      <c r="CQ27" s="9">
        <f t="shared" si="15"/>
        <v>95</v>
      </c>
      <c r="CR27" s="9">
        <f t="shared" si="16"/>
        <v>42</v>
      </c>
      <c r="CS27" s="9">
        <f>CP27-$EF$7</f>
        <v>0</v>
      </c>
      <c r="CT27" s="9">
        <f>CQ27-$EG$7</f>
        <v>0.5</v>
      </c>
      <c r="CU27" s="9">
        <f>CR27-$EH$7</f>
        <v>0</v>
      </c>
      <c r="CV27" s="10">
        <f>(1-(CP$7/CP27))*100</f>
        <v>0</v>
      </c>
      <c r="CW27" s="10">
        <f>(1-(CQ$7/CQ27))*100</f>
        <v>0.52631578947368585</v>
      </c>
      <c r="CX27" s="10">
        <f t="shared" si="45"/>
        <v>125</v>
      </c>
      <c r="CY27" s="10">
        <f t="shared" si="46"/>
        <v>121</v>
      </c>
      <c r="CZ27" s="10">
        <f>(1-(CP$7/CX27))*100</f>
        <v>1.6000000000000014</v>
      </c>
      <c r="DA27" s="10">
        <f>(1-(CP$7/CY27))*100</f>
        <v>-1.6528925619834656</v>
      </c>
      <c r="DB27" s="10">
        <f t="shared" si="47"/>
        <v>97</v>
      </c>
      <c r="DC27" s="10">
        <f t="shared" si="48"/>
        <v>93</v>
      </c>
      <c r="DD27" s="10">
        <f>(1-(CQ$7/DB27))*100</f>
        <v>2.5773195876288679</v>
      </c>
      <c r="DE27" s="10">
        <f>(1-(CQ$7/DC27))*100</f>
        <v>-1.6129032258064502</v>
      </c>
      <c r="DF27" s="8"/>
      <c r="DG27" s="9">
        <v>557</v>
      </c>
      <c r="DH27" s="9">
        <v>94.5</v>
      </c>
      <c r="DI27" s="9">
        <v>45</v>
      </c>
      <c r="DJ27" s="9">
        <f t="shared" si="17"/>
        <v>123</v>
      </c>
      <c r="DK27" s="9">
        <f t="shared" si="18"/>
        <v>94.5</v>
      </c>
      <c r="DL27" s="9">
        <f t="shared" si="19"/>
        <v>42</v>
      </c>
      <c r="DM27" s="9">
        <f>DJ27-$EF$7</f>
        <v>0</v>
      </c>
      <c r="DN27" s="9">
        <f>DK27-$EG$7</f>
        <v>0</v>
      </c>
      <c r="DO27" s="9">
        <f>DL27-$EH$7</f>
        <v>0</v>
      </c>
      <c r="DP27" s="9">
        <f>(1-(DJ$7/DJ27))*100</f>
        <v>0</v>
      </c>
      <c r="DQ27" s="9">
        <f>(1-(DK$7/DK27))*100</f>
        <v>0</v>
      </c>
      <c r="DR27" s="9">
        <f t="shared" si="51"/>
        <v>125</v>
      </c>
      <c r="DS27" s="9">
        <f t="shared" si="52"/>
        <v>121</v>
      </c>
      <c r="DT27" s="9">
        <f>(1-(DJ$7/DR27))*100</f>
        <v>1.6000000000000014</v>
      </c>
      <c r="DU27" s="9">
        <f>(1-(DJ$7/DS27))*100</f>
        <v>-1.6528925619834656</v>
      </c>
      <c r="DV27" s="9">
        <f t="shared" si="53"/>
        <v>96.5</v>
      </c>
      <c r="DW27" s="9">
        <f t="shared" si="54"/>
        <v>92.5</v>
      </c>
      <c r="DX27" s="9">
        <f>(1-(DK$7/DV27))*100</f>
        <v>2.0725388601036232</v>
      </c>
      <c r="DY27" s="9">
        <f>(1-(DK$7/DW27))*100</f>
        <v>-2.1621621621621623</v>
      </c>
      <c r="DZ27" s="8"/>
      <c r="EA27" s="8"/>
      <c r="EB27" s="8"/>
      <c r="EC27" s="8"/>
      <c r="ED27" s="8"/>
      <c r="EE27" s="8"/>
      <c r="EF27" s="8">
        <f t="shared" si="20"/>
        <v>-434</v>
      </c>
      <c r="EG27" s="8">
        <f t="shared" si="21"/>
        <v>0</v>
      </c>
      <c r="EH27" s="8">
        <f t="shared" si="22"/>
        <v>-3</v>
      </c>
      <c r="EI27" s="8"/>
      <c r="EJ27" s="8">
        <f>EF27-$EF$7</f>
        <v>-557</v>
      </c>
      <c r="EK27" s="8">
        <f>EG27-$EG$7</f>
        <v>-94.5</v>
      </c>
      <c r="EL27" s="8">
        <f>EH27-$EH$7</f>
        <v>-45</v>
      </c>
      <c r="EM27" s="8"/>
      <c r="EN27" s="57"/>
      <c r="EO27" s="58"/>
      <c r="EP27" s="9">
        <v>187.2</v>
      </c>
      <c r="EQ27" s="9">
        <f t="shared" si="25"/>
        <v>5.1999999999999998E-2</v>
      </c>
      <c r="ER27" s="9">
        <v>1.9510000000000001</v>
      </c>
      <c r="ES27" s="9">
        <v>5.7000000000000002E-2</v>
      </c>
      <c r="ET27" s="9">
        <v>1.3</v>
      </c>
      <c r="EU27" s="9">
        <v>0.124</v>
      </c>
      <c r="EV27" s="56">
        <v>2.11</v>
      </c>
      <c r="EW27" s="56">
        <v>7.0999999999999994E-2</v>
      </c>
      <c r="EX27" s="56">
        <v>1.5780000000000001</v>
      </c>
      <c r="EY27" s="56">
        <v>0.11</v>
      </c>
      <c r="EZ27" s="56">
        <v>45</v>
      </c>
      <c r="FA27" s="56">
        <f t="shared" si="55"/>
        <v>0.45</v>
      </c>
      <c r="FB27" s="56">
        <f t="shared" si="23"/>
        <v>3.9130434782608699E-2</v>
      </c>
      <c r="FC27" s="56">
        <f t="shared" si="49"/>
        <v>2.9713550599782451E-2</v>
      </c>
      <c r="FD27" s="9">
        <f t="shared" si="56"/>
        <v>1.7347500000000002</v>
      </c>
      <c r="FE27" s="9">
        <f t="shared" si="28"/>
        <v>2.6109354539999896</v>
      </c>
      <c r="FF27" s="9">
        <f t="shared" ref="FF27:FF34" si="59">100-((FD27/FD7)*100)</f>
        <v>35.403090672128087</v>
      </c>
      <c r="FG27" s="9"/>
    </row>
    <row r="28" spans="1:163" s="24" customFormat="1" x14ac:dyDescent="0.25">
      <c r="A28" s="9" t="s">
        <v>50</v>
      </c>
      <c r="B28" s="9">
        <v>221.4</v>
      </c>
      <c r="C28" s="9">
        <v>225.3</v>
      </c>
      <c r="D28" s="9">
        <f t="shared" si="0"/>
        <v>223.35000000000002</v>
      </c>
      <c r="E28" s="9">
        <f t="shared" si="58"/>
        <v>6.2041666666666676E-2</v>
      </c>
      <c r="F28" s="9">
        <f t="shared" si="1"/>
        <v>0.1034027777777778</v>
      </c>
      <c r="G28" s="9">
        <v>434</v>
      </c>
      <c r="H28" s="9">
        <v>0</v>
      </c>
      <c r="I28" s="9">
        <v>3</v>
      </c>
      <c r="J28" s="8"/>
      <c r="K28" s="9">
        <v>576</v>
      </c>
      <c r="L28" s="9">
        <v>112.4</v>
      </c>
      <c r="M28" s="9">
        <v>55</v>
      </c>
      <c r="N28" s="9">
        <f t="shared" si="2"/>
        <v>142</v>
      </c>
      <c r="O28" s="9">
        <f t="shared" si="3"/>
        <v>112.4</v>
      </c>
      <c r="P28" s="9">
        <f t="shared" si="4"/>
        <v>52</v>
      </c>
      <c r="Q28" s="9">
        <f>N28-$EF$8</f>
        <v>5</v>
      </c>
      <c r="R28" s="9">
        <f>O28-$EG$8</f>
        <v>6.1000000000000085</v>
      </c>
      <c r="S28" s="9">
        <f>P28-$EH$8</f>
        <v>5</v>
      </c>
      <c r="T28" s="9">
        <f>(1-(N$8/N28))*100</f>
        <v>3.5211267605633756</v>
      </c>
      <c r="U28" s="9">
        <f>(1-(O$8/O28))*100</f>
        <v>5.4270462633452032</v>
      </c>
      <c r="V28" s="9">
        <f t="shared" si="29"/>
        <v>144</v>
      </c>
      <c r="W28" s="9">
        <f t="shared" si="30"/>
        <v>140</v>
      </c>
      <c r="X28" s="9">
        <f>(1-(N$8/V28))*100</f>
        <v>4.861111111111116</v>
      </c>
      <c r="Y28" s="9">
        <f>(1-(N$8/W28))*100</f>
        <v>2.1428571428571463</v>
      </c>
      <c r="Z28" s="9">
        <f t="shared" si="31"/>
        <v>114.4</v>
      </c>
      <c r="AA28" s="9">
        <f t="shared" si="32"/>
        <v>110.4</v>
      </c>
      <c r="AB28" s="9">
        <f>(1-(O$8/Z28))*100</f>
        <v>7.0804195804195835</v>
      </c>
      <c r="AC28" s="9">
        <f>(1-(O$8/AA28))*100</f>
        <v>3.7137681159420399</v>
      </c>
      <c r="AD28" s="8"/>
      <c r="AE28" s="9">
        <v>572</v>
      </c>
      <c r="AF28" s="9">
        <v>110</v>
      </c>
      <c r="AG28" s="9">
        <v>55</v>
      </c>
      <c r="AH28" s="9">
        <f t="shared" si="5"/>
        <v>138</v>
      </c>
      <c r="AI28" s="9">
        <f t="shared" si="6"/>
        <v>110</v>
      </c>
      <c r="AJ28" s="9">
        <f t="shared" si="7"/>
        <v>52</v>
      </c>
      <c r="AK28" s="9">
        <f>AH28-$EF$8</f>
        <v>1</v>
      </c>
      <c r="AL28" s="9">
        <f>AI28-$EG$8</f>
        <v>3.7000000000000028</v>
      </c>
      <c r="AM28" s="9">
        <f>AJ28-$EH$8</f>
        <v>5</v>
      </c>
      <c r="AN28" s="9">
        <f>(1-(AH$8/AH28))*100</f>
        <v>0.72463768115942351</v>
      </c>
      <c r="AO28" s="9">
        <f>(1-(AI$8/AI28))*100</f>
        <v>3.3636363636363686</v>
      </c>
      <c r="AP28" s="9">
        <f t="shared" si="33"/>
        <v>140</v>
      </c>
      <c r="AQ28" s="9">
        <f t="shared" si="34"/>
        <v>136</v>
      </c>
      <c r="AR28" s="9">
        <f>(1-(AH$8/AP28))*100</f>
        <v>2.1428571428571463</v>
      </c>
      <c r="AS28" s="9">
        <f>(1-(AH$8/AQ28))*100</f>
        <v>-0.73529411764705621</v>
      </c>
      <c r="AT28" s="9">
        <f t="shared" si="35"/>
        <v>112</v>
      </c>
      <c r="AU28" s="9">
        <f t="shared" si="36"/>
        <v>108</v>
      </c>
      <c r="AV28" s="9">
        <f>(1-(AI$8/AT28))*100</f>
        <v>5.0892857142857189</v>
      </c>
      <c r="AW28" s="9">
        <f>(1-(AI$8/AU28))*100</f>
        <v>1.5740740740740722</v>
      </c>
      <c r="AX28" s="8"/>
      <c r="AY28" s="9">
        <v>572</v>
      </c>
      <c r="AZ28" s="9">
        <v>107.4</v>
      </c>
      <c r="BA28" s="9">
        <v>55</v>
      </c>
      <c r="BB28" s="9">
        <f t="shared" si="8"/>
        <v>138</v>
      </c>
      <c r="BC28" s="9">
        <f t="shared" si="9"/>
        <v>107.4</v>
      </c>
      <c r="BD28" s="9">
        <f t="shared" si="10"/>
        <v>52</v>
      </c>
      <c r="BE28" s="9">
        <f>BB28-$EF$8</f>
        <v>1</v>
      </c>
      <c r="BF28" s="9">
        <f>BC28-$EG$8</f>
        <v>1.1000000000000085</v>
      </c>
      <c r="BG28" s="9">
        <f>BD28-$EH$8</f>
        <v>5</v>
      </c>
      <c r="BH28" s="10">
        <f>(1-(BB$8/BB28))*100</f>
        <v>1.8115942028985477</v>
      </c>
      <c r="BI28" s="10">
        <f>(1-(BC$8/BC28))*100</f>
        <v>-0.55865921787709993</v>
      </c>
      <c r="BJ28" s="10">
        <f t="shared" si="37"/>
        <v>140</v>
      </c>
      <c r="BK28" s="10">
        <f t="shared" si="38"/>
        <v>136</v>
      </c>
      <c r="BL28" s="10">
        <f>(1-(BB$8/BJ28))*100</f>
        <v>3.214285714285714</v>
      </c>
      <c r="BM28" s="10">
        <f>(1-(BB$8/BK28))*100</f>
        <v>0.36764705882352811</v>
      </c>
      <c r="BN28" s="10">
        <f t="shared" si="39"/>
        <v>109.4</v>
      </c>
      <c r="BO28" s="10">
        <f t="shared" si="40"/>
        <v>105.4</v>
      </c>
      <c r="BP28" s="10">
        <f>(1-(BC$8/BN28))*100</f>
        <v>1.2797074954296161</v>
      </c>
      <c r="BQ28" s="10">
        <f>(1-(BC$8/BO28))*100</f>
        <v>-2.4667931688804545</v>
      </c>
      <c r="BR28" s="8"/>
      <c r="BS28" s="9">
        <v>571</v>
      </c>
      <c r="BT28" s="9">
        <v>107</v>
      </c>
      <c r="BU28" s="9">
        <v>55</v>
      </c>
      <c r="BV28" s="9">
        <f t="shared" si="11"/>
        <v>137</v>
      </c>
      <c r="BW28" s="9">
        <f t="shared" si="12"/>
        <v>107</v>
      </c>
      <c r="BX28" s="9">
        <f t="shared" si="13"/>
        <v>52</v>
      </c>
      <c r="BY28" s="9">
        <f>BV28-$EF$8</f>
        <v>0</v>
      </c>
      <c r="BZ28" s="9">
        <f>BW28-$EG$8</f>
        <v>0.70000000000000284</v>
      </c>
      <c r="CA28" s="9">
        <f>BX28-$EH$8</f>
        <v>5</v>
      </c>
      <c r="CB28" s="10">
        <f>(1-(BV$8/BV28))*100</f>
        <v>0</v>
      </c>
      <c r="CC28" s="10">
        <f>(1-(BW$8/BW28))*100</f>
        <v>0.65420560747664336</v>
      </c>
      <c r="CD28" s="10">
        <f t="shared" si="41"/>
        <v>139</v>
      </c>
      <c r="CE28" s="10">
        <f t="shared" si="42"/>
        <v>135</v>
      </c>
      <c r="CF28" s="10">
        <f>(1-(BV$8/CD28))*100</f>
        <v>1.4388489208633115</v>
      </c>
      <c r="CG28" s="10">
        <f>(1-(BV$8/CE28))*100</f>
        <v>-1.4814814814814836</v>
      </c>
      <c r="CH28" s="10">
        <f t="shared" si="43"/>
        <v>109</v>
      </c>
      <c r="CI28" s="10">
        <f t="shared" si="44"/>
        <v>105</v>
      </c>
      <c r="CJ28" s="10">
        <f>(1-(BW$8/CH28))*100</f>
        <v>2.4770642201834892</v>
      </c>
      <c r="CK28" s="10">
        <f>(1-(BW$8/CI28))*100</f>
        <v>-1.2380952380952381</v>
      </c>
      <c r="CL28" s="8"/>
      <c r="CM28" s="9">
        <v>571</v>
      </c>
      <c r="CN28" s="9">
        <v>107.3</v>
      </c>
      <c r="CO28" s="9">
        <v>55</v>
      </c>
      <c r="CP28" s="9">
        <f t="shared" si="14"/>
        <v>137</v>
      </c>
      <c r="CQ28" s="9">
        <f t="shared" si="15"/>
        <v>107.3</v>
      </c>
      <c r="CR28" s="9">
        <f t="shared" si="16"/>
        <v>52</v>
      </c>
      <c r="CS28" s="9">
        <f>CP28-$EF$8</f>
        <v>0</v>
      </c>
      <c r="CT28" s="9">
        <f>CQ28-$EG$8</f>
        <v>1</v>
      </c>
      <c r="CU28" s="9">
        <f>CR28-$EH$8</f>
        <v>5</v>
      </c>
      <c r="CV28" s="10">
        <f>(1-(CP$8/CP28))*100</f>
        <v>0</v>
      </c>
      <c r="CW28" s="10">
        <f>(1-(CQ$8/CQ28))*100</f>
        <v>0.93196644920783278</v>
      </c>
      <c r="CX28" s="10">
        <f t="shared" si="45"/>
        <v>139</v>
      </c>
      <c r="CY28" s="10">
        <f t="shared" si="46"/>
        <v>135</v>
      </c>
      <c r="CZ28" s="10">
        <f>(1-(CP$8/CX28))*100</f>
        <v>1.4388489208633115</v>
      </c>
      <c r="DA28" s="10">
        <f>(1-(CP$8/CY28))*100</f>
        <v>-1.4814814814814836</v>
      </c>
      <c r="DB28" s="10">
        <f t="shared" si="47"/>
        <v>109.3</v>
      </c>
      <c r="DC28" s="10">
        <f t="shared" si="48"/>
        <v>105.3</v>
      </c>
      <c r="DD28" s="10">
        <f>(1-(CQ$8/DB28))*100</f>
        <v>2.7447392497712664</v>
      </c>
      <c r="DE28" s="10">
        <f>(1-(CQ$8/DC28))*100</f>
        <v>-0.94966761633428209</v>
      </c>
      <c r="DF28" s="8"/>
      <c r="DG28" s="9">
        <v>571</v>
      </c>
      <c r="DH28" s="9">
        <v>106.3</v>
      </c>
      <c r="DI28" s="9">
        <v>50</v>
      </c>
      <c r="DJ28" s="9">
        <f t="shared" si="17"/>
        <v>137</v>
      </c>
      <c r="DK28" s="9">
        <f t="shared" si="18"/>
        <v>106.3</v>
      </c>
      <c r="DL28" s="9">
        <f t="shared" si="19"/>
        <v>47</v>
      </c>
      <c r="DM28" s="9">
        <f>DJ28-$EF$8</f>
        <v>0</v>
      </c>
      <c r="DN28" s="9">
        <f>DK28-$EG$8</f>
        <v>0</v>
      </c>
      <c r="DO28" s="9">
        <f>DL28-$EH$8</f>
        <v>0</v>
      </c>
      <c r="DP28" s="9">
        <f>(1-(DJ$8/DJ28))*100</f>
        <v>0</v>
      </c>
      <c r="DQ28" s="9">
        <f>(1-(DK$8/DK28))*100</f>
        <v>0</v>
      </c>
      <c r="DR28" s="9">
        <f t="shared" si="51"/>
        <v>139</v>
      </c>
      <c r="DS28" s="9">
        <f t="shared" si="52"/>
        <v>135</v>
      </c>
      <c r="DT28" s="9">
        <f>(1-(DJ$8/DR28))*100</f>
        <v>1.4388489208633115</v>
      </c>
      <c r="DU28" s="9">
        <f>(1-(DJ$8/DS28))*100</f>
        <v>-1.4814814814814836</v>
      </c>
      <c r="DV28" s="9">
        <f t="shared" si="53"/>
        <v>108.3</v>
      </c>
      <c r="DW28" s="9">
        <f t="shared" si="54"/>
        <v>104.3</v>
      </c>
      <c r="DX28" s="9">
        <f>(1-(DK$8/DV28))*100</f>
        <v>1.8467220683287211</v>
      </c>
      <c r="DY28" s="9">
        <f>(1-(DK$8/DW28))*100</f>
        <v>-1.9175455417066223</v>
      </c>
      <c r="DZ28" s="8"/>
      <c r="EA28" s="8"/>
      <c r="EB28" s="8"/>
      <c r="EC28" s="8"/>
      <c r="ED28" s="8"/>
      <c r="EE28" s="8"/>
      <c r="EF28" s="8">
        <f t="shared" si="20"/>
        <v>-434</v>
      </c>
      <c r="EG28" s="8">
        <f t="shared" si="21"/>
        <v>0</v>
      </c>
      <c r="EH28" s="8">
        <f t="shared" si="22"/>
        <v>-3</v>
      </c>
      <c r="EI28" s="8"/>
      <c r="EJ28" s="8">
        <f>EF28-$EF$8</f>
        <v>-571</v>
      </c>
      <c r="EK28" s="8">
        <f>EG28-$EG$8</f>
        <v>-106.3</v>
      </c>
      <c r="EL28" s="8">
        <f>EH28-$EH$8</f>
        <v>-50</v>
      </c>
      <c r="EM28" s="8"/>
      <c r="EN28" s="57"/>
      <c r="EO28" s="58"/>
      <c r="EP28" s="9">
        <v>223.2</v>
      </c>
      <c r="EQ28" s="9">
        <f t="shared" si="25"/>
        <v>6.2E-2</v>
      </c>
      <c r="ER28" s="9">
        <v>2.0470000000000002</v>
      </c>
      <c r="ES28" s="9">
        <v>6.5000000000000002E-2</v>
      </c>
      <c r="ET28" s="9">
        <v>1.3580000000000001</v>
      </c>
      <c r="EU28" s="9">
        <v>0.16200000000000001</v>
      </c>
      <c r="EV28" s="56">
        <v>1.7250000000000001</v>
      </c>
      <c r="EW28" s="56">
        <v>9.1999999999999998E-2</v>
      </c>
      <c r="EX28" s="56">
        <v>1.665</v>
      </c>
      <c r="EY28" s="56">
        <v>0.121</v>
      </c>
      <c r="EZ28" s="56">
        <v>50</v>
      </c>
      <c r="FA28" s="56">
        <f t="shared" si="55"/>
        <v>0.5</v>
      </c>
      <c r="FB28" s="56">
        <f t="shared" si="23"/>
        <v>4.2857142857142858E-2</v>
      </c>
      <c r="FC28" s="56">
        <f t="shared" si="49"/>
        <v>3.2240443294104533E-2</v>
      </c>
      <c r="FD28" s="9">
        <f t="shared" si="56"/>
        <v>1.6987500000000002</v>
      </c>
      <c r="FE28" s="9">
        <f t="shared" si="28"/>
        <v>2.4255485050723511</v>
      </c>
      <c r="FF28" s="9">
        <f t="shared" si="59"/>
        <v>38.216039279869051</v>
      </c>
      <c r="FG28" s="9"/>
    </row>
    <row r="29" spans="1:163" s="24" customFormat="1" x14ac:dyDescent="0.25">
      <c r="A29" s="9" t="s">
        <v>50</v>
      </c>
      <c r="B29" s="9">
        <v>257.89999999999998</v>
      </c>
      <c r="C29" s="9">
        <v>260.60000000000002</v>
      </c>
      <c r="D29" s="9">
        <f t="shared" si="0"/>
        <v>259.25</v>
      </c>
      <c r="E29" s="9">
        <f t="shared" si="58"/>
        <v>7.2013888888888891E-2</v>
      </c>
      <c r="F29" s="9">
        <f t="shared" si="1"/>
        <v>0.12002314814814816</v>
      </c>
      <c r="G29" s="9">
        <v>434</v>
      </c>
      <c r="H29" s="9">
        <v>0</v>
      </c>
      <c r="I29" s="9">
        <v>3</v>
      </c>
      <c r="J29" s="8"/>
      <c r="K29" s="9">
        <v>588</v>
      </c>
      <c r="L29" s="9">
        <v>125.3</v>
      </c>
      <c r="M29" s="9">
        <v>60</v>
      </c>
      <c r="N29" s="9">
        <f t="shared" si="2"/>
        <v>154</v>
      </c>
      <c r="O29" s="9">
        <f t="shared" si="3"/>
        <v>125.3</v>
      </c>
      <c r="P29" s="9">
        <f t="shared" si="4"/>
        <v>57</v>
      </c>
      <c r="Q29" s="9">
        <f>N29-$EF$9</f>
        <v>5</v>
      </c>
      <c r="R29" s="9">
        <f>O29-$EG$9</f>
        <v>8</v>
      </c>
      <c r="S29" s="9">
        <f>P29-$EH$9</f>
        <v>5</v>
      </c>
      <c r="T29" s="9">
        <f>(1-(N$9/N29))*100</f>
        <v>3.2467532467532423</v>
      </c>
      <c r="U29" s="9">
        <f>(1-(O$9/O29))*100</f>
        <v>6.3846767757382299</v>
      </c>
      <c r="V29" s="9">
        <f t="shared" si="29"/>
        <v>156</v>
      </c>
      <c r="W29" s="9">
        <f t="shared" si="30"/>
        <v>152</v>
      </c>
      <c r="X29" s="9">
        <f>(1-(N$9/V29))*100</f>
        <v>4.4871794871794819</v>
      </c>
      <c r="Y29" s="9">
        <f>(1-(N$9/W29))*100</f>
        <v>1.9736842105263164</v>
      </c>
      <c r="Z29" s="9">
        <f t="shared" si="31"/>
        <v>127.3</v>
      </c>
      <c r="AA29" s="9">
        <f t="shared" si="32"/>
        <v>123.3</v>
      </c>
      <c r="AB29" s="9">
        <f>(1-(O$9/Z29))*100</f>
        <v>7.855459544383347</v>
      </c>
      <c r="AC29" s="9">
        <f>(1-(O$9/AA29))*100</f>
        <v>4.8661800486618052</v>
      </c>
      <c r="AD29" s="8"/>
      <c r="AE29" s="9">
        <v>587</v>
      </c>
      <c r="AF29" s="9">
        <v>122.1</v>
      </c>
      <c r="AG29" s="9">
        <v>60</v>
      </c>
      <c r="AH29" s="9">
        <f t="shared" si="5"/>
        <v>153</v>
      </c>
      <c r="AI29" s="9">
        <f t="shared" si="6"/>
        <v>122.1</v>
      </c>
      <c r="AJ29" s="9">
        <f t="shared" si="7"/>
        <v>57</v>
      </c>
      <c r="AK29" s="9">
        <f>AH29-$EF$9</f>
        <v>4</v>
      </c>
      <c r="AL29" s="9">
        <f>AI29-$EG$9</f>
        <v>4.7999999999999972</v>
      </c>
      <c r="AM29" s="9">
        <f>AJ29-$EH$9</f>
        <v>5</v>
      </c>
      <c r="AN29" s="9">
        <f>(1-(AH$9/AH29))*100</f>
        <v>2.6143790849673221</v>
      </c>
      <c r="AO29" s="9">
        <f>(1-(AI$9/AI29))*100</f>
        <v>3.9312039312039304</v>
      </c>
      <c r="AP29" s="9">
        <f t="shared" si="33"/>
        <v>155</v>
      </c>
      <c r="AQ29" s="9">
        <f t="shared" si="34"/>
        <v>151</v>
      </c>
      <c r="AR29" s="9">
        <f>(1-(AH$9/AP29))*100</f>
        <v>3.8709677419354827</v>
      </c>
      <c r="AS29" s="9">
        <f>(1-(AH$9/AQ29))*100</f>
        <v>1.3245033112582738</v>
      </c>
      <c r="AT29" s="9">
        <f t="shared" si="35"/>
        <v>124.1</v>
      </c>
      <c r="AU29" s="9">
        <f t="shared" si="36"/>
        <v>120.1</v>
      </c>
      <c r="AV29" s="9">
        <f>(1-(AI$9/AT29))*100</f>
        <v>5.4794520547945202</v>
      </c>
      <c r="AW29" s="9">
        <f>(1-(AI$9/AU29))*100</f>
        <v>2.3313905079100694</v>
      </c>
      <c r="AX29" s="8"/>
      <c r="AY29" s="9">
        <v>586</v>
      </c>
      <c r="AZ29" s="9">
        <v>120</v>
      </c>
      <c r="BA29" s="9">
        <v>60</v>
      </c>
      <c r="BB29" s="9">
        <f t="shared" si="8"/>
        <v>152</v>
      </c>
      <c r="BC29" s="9">
        <f t="shared" si="9"/>
        <v>120</v>
      </c>
      <c r="BD29" s="9">
        <f t="shared" si="10"/>
        <v>57</v>
      </c>
      <c r="BE29" s="9">
        <f>BB29-$EF$9</f>
        <v>3</v>
      </c>
      <c r="BF29" s="9">
        <f>BC29-$EG$9</f>
        <v>2.7000000000000028</v>
      </c>
      <c r="BG29" s="9">
        <f>BD29-$EH$9</f>
        <v>5</v>
      </c>
      <c r="BH29" s="10">
        <f>(1-(BB$9/BB29))*100</f>
        <v>2.6315789473684181</v>
      </c>
      <c r="BI29" s="10">
        <f>(1-(BC$9/BC29))*100</f>
        <v>0.5833333333333357</v>
      </c>
      <c r="BJ29" s="10">
        <f t="shared" si="37"/>
        <v>154</v>
      </c>
      <c r="BK29" s="10">
        <f t="shared" si="38"/>
        <v>150</v>
      </c>
      <c r="BL29" s="10">
        <f>(1-(BB$9/BJ29))*100</f>
        <v>3.8961038961038974</v>
      </c>
      <c r="BM29" s="10">
        <f>(1-(BB$9/BK29))*100</f>
        <v>1.3333333333333308</v>
      </c>
      <c r="BN29" s="10">
        <f t="shared" si="39"/>
        <v>122</v>
      </c>
      <c r="BO29" s="10">
        <f t="shared" si="40"/>
        <v>118</v>
      </c>
      <c r="BP29" s="10">
        <f>(1-(BC$9/BN29))*100</f>
        <v>2.2131147540983664</v>
      </c>
      <c r="BQ29" s="10">
        <f>(1-(BC$9/BO29))*100</f>
        <v>-1.1016949152542255</v>
      </c>
      <c r="BR29" s="8"/>
      <c r="BS29" s="9">
        <v>584</v>
      </c>
      <c r="BT29" s="9">
        <v>118.6</v>
      </c>
      <c r="BU29" s="9">
        <v>60</v>
      </c>
      <c r="BV29" s="9">
        <f t="shared" si="11"/>
        <v>150</v>
      </c>
      <c r="BW29" s="9">
        <f t="shared" si="12"/>
        <v>118.6</v>
      </c>
      <c r="BX29" s="9">
        <f t="shared" si="13"/>
        <v>57</v>
      </c>
      <c r="BY29" s="9">
        <f>BV29-$EF$9</f>
        <v>1</v>
      </c>
      <c r="BZ29" s="9">
        <f>BW29-$EG$9</f>
        <v>1.2999999999999972</v>
      </c>
      <c r="CA29" s="9">
        <f>BX29-$EH$9</f>
        <v>5</v>
      </c>
      <c r="CB29" s="10">
        <f>(1-(BV$9/BV29))*100</f>
        <v>0.66666666666667096</v>
      </c>
      <c r="CC29" s="10">
        <f>(1-(BW$9/BW29))*100</f>
        <v>1.0961214165261413</v>
      </c>
      <c r="CD29" s="10">
        <f t="shared" si="41"/>
        <v>152</v>
      </c>
      <c r="CE29" s="10">
        <f t="shared" si="42"/>
        <v>148</v>
      </c>
      <c r="CF29" s="10">
        <f>(1-(BV$9/CD29))*100</f>
        <v>1.9736842105263164</v>
      </c>
      <c r="CG29" s="10">
        <f>(1-(BV$9/CE29))*100</f>
        <v>-0.67567567567567988</v>
      </c>
      <c r="CH29" s="10">
        <f t="shared" si="43"/>
        <v>120.6</v>
      </c>
      <c r="CI29" s="10">
        <f t="shared" si="44"/>
        <v>116.6</v>
      </c>
      <c r="CJ29" s="10">
        <f>(1-(BW$9/CH29))*100</f>
        <v>2.7363184079601921</v>
      </c>
      <c r="CK29" s="10">
        <f>(1-(BW$9/CI29))*100</f>
        <v>-0.60034305317324677</v>
      </c>
      <c r="CL29" s="8"/>
      <c r="CM29" s="9">
        <v>583</v>
      </c>
      <c r="CN29" s="9">
        <v>118.3</v>
      </c>
      <c r="CO29" s="9">
        <v>60</v>
      </c>
      <c r="CP29" s="9">
        <f t="shared" si="14"/>
        <v>149</v>
      </c>
      <c r="CQ29" s="9">
        <f t="shared" si="15"/>
        <v>118.3</v>
      </c>
      <c r="CR29" s="9">
        <f t="shared" si="16"/>
        <v>57</v>
      </c>
      <c r="CS29" s="9">
        <f>CP29-$EF$9</f>
        <v>0</v>
      </c>
      <c r="CT29" s="9">
        <f>CQ29-$EG$9</f>
        <v>1</v>
      </c>
      <c r="CU29" s="9">
        <f>CR29-$EH$9</f>
        <v>5</v>
      </c>
      <c r="CV29" s="10">
        <f>(1-(CP$9/CP29))*100</f>
        <v>0</v>
      </c>
      <c r="CW29" s="10">
        <f>(1-(CQ$9/CQ29))*100</f>
        <v>0.84530853761622948</v>
      </c>
      <c r="CX29" s="10">
        <f t="shared" si="45"/>
        <v>151</v>
      </c>
      <c r="CY29" s="10">
        <f t="shared" si="46"/>
        <v>147</v>
      </c>
      <c r="CZ29" s="10">
        <f>(1-(CP$9/CX29))*100</f>
        <v>1.3245033112582738</v>
      </c>
      <c r="DA29" s="10">
        <f>(1-(CP$9/CY29))*100</f>
        <v>-1.3605442176870763</v>
      </c>
      <c r="DB29" s="10">
        <f t="shared" si="47"/>
        <v>120.3</v>
      </c>
      <c r="DC29" s="10">
        <f t="shared" si="48"/>
        <v>116.3</v>
      </c>
      <c r="DD29" s="10">
        <f>(1-(CQ$9/DB29))*100</f>
        <v>2.4937655860349128</v>
      </c>
      <c r="DE29" s="10">
        <f>(1-(CQ$9/DC29))*100</f>
        <v>-0.85984522785897965</v>
      </c>
      <c r="DF29" s="8"/>
      <c r="DG29" s="9">
        <v>583</v>
      </c>
      <c r="DH29" s="9">
        <v>117.3</v>
      </c>
      <c r="DI29" s="9">
        <v>55</v>
      </c>
      <c r="DJ29" s="9">
        <f t="shared" si="17"/>
        <v>149</v>
      </c>
      <c r="DK29" s="9">
        <f t="shared" si="18"/>
        <v>117.3</v>
      </c>
      <c r="DL29" s="9">
        <f t="shared" si="19"/>
        <v>52</v>
      </c>
      <c r="DM29" s="9">
        <f>DJ29-$EF$9</f>
        <v>0</v>
      </c>
      <c r="DN29" s="9">
        <f>DK29-$EG$9</f>
        <v>0</v>
      </c>
      <c r="DO29" s="9">
        <f>DL29-$EH$9</f>
        <v>0</v>
      </c>
      <c r="DP29" s="9">
        <f>(1-(DJ$9/DJ29))*100</f>
        <v>0</v>
      </c>
      <c r="DQ29" s="9">
        <f>(1-(DK$9/DK29))*100</f>
        <v>0</v>
      </c>
      <c r="DR29" s="9">
        <f t="shared" si="51"/>
        <v>151</v>
      </c>
      <c r="DS29" s="9">
        <f t="shared" si="52"/>
        <v>147</v>
      </c>
      <c r="DT29" s="9">
        <f>(1-(DJ$9/DR29))*100</f>
        <v>1.3245033112582738</v>
      </c>
      <c r="DU29" s="9">
        <f>(1-(DJ$9/DS29))*100</f>
        <v>-1.3605442176870763</v>
      </c>
      <c r="DV29" s="9">
        <f t="shared" si="53"/>
        <v>119.3</v>
      </c>
      <c r="DW29" s="9">
        <f t="shared" si="54"/>
        <v>115.3</v>
      </c>
      <c r="DX29" s="9">
        <f>(1-(DK$9/DV29))*100</f>
        <v>1.6764459346186089</v>
      </c>
      <c r="DY29" s="9">
        <f>(1-(DK$9/DW29))*100</f>
        <v>-1.7346053772766767</v>
      </c>
      <c r="DZ29" s="8"/>
      <c r="EA29" s="8"/>
      <c r="EB29" s="8"/>
      <c r="EC29" s="8"/>
      <c r="ED29" s="8"/>
      <c r="EE29" s="8"/>
      <c r="EF29" s="8">
        <f t="shared" si="20"/>
        <v>-434</v>
      </c>
      <c r="EG29" s="8">
        <f t="shared" si="21"/>
        <v>0</v>
      </c>
      <c r="EH29" s="8">
        <f t="shared" si="22"/>
        <v>-3</v>
      </c>
      <c r="EI29" s="8"/>
      <c r="EJ29" s="8">
        <f>EF29-$EF$9</f>
        <v>-583</v>
      </c>
      <c r="EK29" s="8">
        <f>EG29-$EG$9</f>
        <v>-117.3</v>
      </c>
      <c r="EL29" s="8">
        <f>EH29-$EH$9</f>
        <v>-55</v>
      </c>
      <c r="EM29" s="8"/>
      <c r="EN29" s="57"/>
      <c r="EO29" s="58"/>
      <c r="EP29" s="9">
        <v>259.2</v>
      </c>
      <c r="EQ29" s="9">
        <f t="shared" si="25"/>
        <v>7.1999999999999995E-2</v>
      </c>
      <c r="ER29" s="9">
        <v>1.9319999999999999</v>
      </c>
      <c r="ES29" s="9">
        <v>6.0999999999999999E-2</v>
      </c>
      <c r="ET29" s="9">
        <v>1.5860000000000001</v>
      </c>
      <c r="EU29" s="9">
        <v>9.4E-2</v>
      </c>
      <c r="EV29" s="56">
        <v>2.0430000000000001</v>
      </c>
      <c r="EW29" s="56">
        <v>0.03</v>
      </c>
      <c r="EX29" s="56">
        <v>1.746</v>
      </c>
      <c r="EY29" s="56">
        <v>9.0999999999999998E-2</v>
      </c>
      <c r="EZ29" s="56">
        <v>60</v>
      </c>
      <c r="FA29" s="56">
        <f t="shared" si="55"/>
        <v>0.6</v>
      </c>
      <c r="FB29" s="56">
        <f t="shared" si="23"/>
        <v>4.9999999999999996E-2</v>
      </c>
      <c r="FC29" s="56">
        <f t="shared" si="49"/>
        <v>3.3226343561128621E-2</v>
      </c>
      <c r="FD29" s="9">
        <f t="shared" si="56"/>
        <v>1.8267500000000001</v>
      </c>
      <c r="FE29" s="9">
        <f t="shared" si="28"/>
        <v>2.381052586812999</v>
      </c>
      <c r="FF29" s="9">
        <f t="shared" si="59"/>
        <v>35.071974409098985</v>
      </c>
      <c r="FG29" s="9"/>
    </row>
    <row r="30" spans="1:163" s="24" customFormat="1" x14ac:dyDescent="0.25">
      <c r="A30" s="9" t="s">
        <v>50</v>
      </c>
      <c r="B30" s="9">
        <v>293.10000000000002</v>
      </c>
      <c r="C30" s="9">
        <v>297.89999999999998</v>
      </c>
      <c r="D30" s="9">
        <f t="shared" si="0"/>
        <v>295.5</v>
      </c>
      <c r="E30" s="9">
        <f t="shared" si="58"/>
        <v>8.2083333333333328E-2</v>
      </c>
      <c r="F30" s="9">
        <f t="shared" si="1"/>
        <v>0.13680555555555554</v>
      </c>
      <c r="G30" s="9">
        <v>434</v>
      </c>
      <c r="H30" s="9">
        <v>0</v>
      </c>
      <c r="I30" s="9">
        <v>3</v>
      </c>
      <c r="J30" s="8"/>
      <c r="K30" s="9">
        <v>604</v>
      </c>
      <c r="L30" s="9">
        <v>138.19999999999999</v>
      </c>
      <c r="M30" s="9">
        <v>70</v>
      </c>
      <c r="N30" s="9">
        <f t="shared" si="2"/>
        <v>170</v>
      </c>
      <c r="O30" s="9">
        <f t="shared" si="3"/>
        <v>138.19999999999999</v>
      </c>
      <c r="P30" s="9">
        <f t="shared" si="4"/>
        <v>67</v>
      </c>
      <c r="Q30" s="9">
        <f>N30-$EF$10</f>
        <v>9</v>
      </c>
      <c r="R30" s="9">
        <f>O30-$EG$10</f>
        <v>10.499999999999986</v>
      </c>
      <c r="S30" s="9">
        <f>P30-$EH$10</f>
        <v>10</v>
      </c>
      <c r="T30" s="9">
        <f>(1-(N$10/N30))*100</f>
        <v>5.2941176470588269</v>
      </c>
      <c r="U30" s="9">
        <f>(1-(O$10/O30))*100</f>
        <v>7.5976845151953576</v>
      </c>
      <c r="V30" s="9">
        <f t="shared" si="29"/>
        <v>172</v>
      </c>
      <c r="W30" s="9">
        <f t="shared" si="30"/>
        <v>168</v>
      </c>
      <c r="X30" s="9">
        <f>(1-(N$10/V30))*100</f>
        <v>6.395348837209303</v>
      </c>
      <c r="Y30" s="9">
        <f>(1-(N$10/W30))*100</f>
        <v>4.1666666666666625</v>
      </c>
      <c r="Z30" s="9">
        <f t="shared" si="31"/>
        <v>140.19999999999999</v>
      </c>
      <c r="AA30" s="9">
        <f t="shared" si="32"/>
        <v>136.19999999999999</v>
      </c>
      <c r="AB30" s="9">
        <f>(1-(O$10/Z30))*100</f>
        <v>8.9158345221112647</v>
      </c>
      <c r="AC30" s="9">
        <f>(1-(O$10/AA30))*100</f>
        <v>6.2408223201174673</v>
      </c>
      <c r="AD30" s="8"/>
      <c r="AE30" s="9">
        <v>601</v>
      </c>
      <c r="AF30" s="9">
        <v>133.4</v>
      </c>
      <c r="AG30" s="9">
        <v>70</v>
      </c>
      <c r="AH30" s="9">
        <f t="shared" si="5"/>
        <v>167</v>
      </c>
      <c r="AI30" s="9">
        <f t="shared" si="6"/>
        <v>133.4</v>
      </c>
      <c r="AJ30" s="9">
        <f t="shared" si="7"/>
        <v>67</v>
      </c>
      <c r="AK30" s="9">
        <f>AH30-$EF$10</f>
        <v>6</v>
      </c>
      <c r="AL30" s="9">
        <f>AI30-$EG$10</f>
        <v>5.7000000000000028</v>
      </c>
      <c r="AM30" s="9">
        <f>AJ30-$EH$10</f>
        <v>10</v>
      </c>
      <c r="AN30" s="9">
        <f>(1-(AH$10/AH30))*100</f>
        <v>3.59281437125748</v>
      </c>
      <c r="AO30" s="9">
        <f>(1-(AI$10/AI30))*100</f>
        <v>4.2728635682158895</v>
      </c>
      <c r="AP30" s="9">
        <f t="shared" si="33"/>
        <v>169</v>
      </c>
      <c r="AQ30" s="9">
        <f t="shared" si="34"/>
        <v>165</v>
      </c>
      <c r="AR30" s="9">
        <f>(1-(AH$10/AP30))*100</f>
        <v>4.7337278106508895</v>
      </c>
      <c r="AS30" s="9">
        <f>(1-(AH$10/AQ30))*100</f>
        <v>2.4242424242424288</v>
      </c>
      <c r="AT30" s="9">
        <f t="shared" si="35"/>
        <v>135.4</v>
      </c>
      <c r="AU30" s="9">
        <f t="shared" si="36"/>
        <v>131.4</v>
      </c>
      <c r="AV30" s="9">
        <f>(1-(AI$10/AT30))*100</f>
        <v>5.6868537666174284</v>
      </c>
      <c r="AW30" s="9">
        <f>(1-(AI$10/AU30))*100</f>
        <v>2.8158295281582979</v>
      </c>
      <c r="AX30" s="8"/>
      <c r="AY30" s="9">
        <v>598</v>
      </c>
      <c r="AZ30" s="9">
        <v>131.4</v>
      </c>
      <c r="BA30" s="9">
        <v>70</v>
      </c>
      <c r="BB30" s="9">
        <f t="shared" si="8"/>
        <v>164</v>
      </c>
      <c r="BC30" s="9">
        <f t="shared" si="9"/>
        <v>131.4</v>
      </c>
      <c r="BD30" s="9">
        <f t="shared" si="10"/>
        <v>67</v>
      </c>
      <c r="BE30" s="9">
        <f>BB30-$EF$10</f>
        <v>3</v>
      </c>
      <c r="BF30" s="9">
        <f>BC30-$EG$10</f>
        <v>3.7000000000000028</v>
      </c>
      <c r="BG30" s="9">
        <f>BD30-$EH$10</f>
        <v>10</v>
      </c>
      <c r="BH30" s="10">
        <f>(1-(BB$10/BB30))*100</f>
        <v>1.2195121951219523</v>
      </c>
      <c r="BI30" s="10">
        <f>(1-(BC$10/BC30))*100</f>
        <v>1.0654490106544956</v>
      </c>
      <c r="BJ30" s="10">
        <f t="shared" si="37"/>
        <v>166</v>
      </c>
      <c r="BK30" s="10">
        <f t="shared" si="38"/>
        <v>162</v>
      </c>
      <c r="BL30" s="10">
        <f>(1-(BB$10/BJ30))*100</f>
        <v>2.4096385542168641</v>
      </c>
      <c r="BM30" s="10">
        <f>(1-(BB$10/BK30))*100</f>
        <v>0</v>
      </c>
      <c r="BN30" s="10">
        <f t="shared" si="39"/>
        <v>133.4</v>
      </c>
      <c r="BO30" s="10">
        <f t="shared" si="40"/>
        <v>129.4</v>
      </c>
      <c r="BP30" s="10">
        <f>(1-(BC$10/BN30))*100</f>
        <v>2.5487256371814149</v>
      </c>
      <c r="BQ30" s="10">
        <f>(1-(BC$10/BO30))*100</f>
        <v>-0.46367851622874934</v>
      </c>
      <c r="BR30" s="8"/>
      <c r="BS30" s="9">
        <v>597</v>
      </c>
      <c r="BT30" s="9">
        <v>130</v>
      </c>
      <c r="BU30" s="9">
        <v>70</v>
      </c>
      <c r="BV30" s="9">
        <f t="shared" si="11"/>
        <v>163</v>
      </c>
      <c r="BW30" s="9">
        <f t="shared" si="12"/>
        <v>130</v>
      </c>
      <c r="BX30" s="9">
        <f t="shared" si="13"/>
        <v>67</v>
      </c>
      <c r="BY30" s="9">
        <f>BV30-$EF$10</f>
        <v>2</v>
      </c>
      <c r="BZ30" s="9">
        <f>BW30-$EG$10</f>
        <v>2.2999999999999972</v>
      </c>
      <c r="CA30" s="9">
        <f>BX30-$EH$10</f>
        <v>10</v>
      </c>
      <c r="CB30" s="10">
        <f>(1-(BV$10/BV30))*100</f>
        <v>1.2269938650306789</v>
      </c>
      <c r="CC30" s="10">
        <f>(1-(BW$10/BW30))*100</f>
        <v>1.7692307692307674</v>
      </c>
      <c r="CD30" s="10">
        <f t="shared" si="41"/>
        <v>165</v>
      </c>
      <c r="CE30" s="10">
        <f t="shared" si="42"/>
        <v>161</v>
      </c>
      <c r="CF30" s="10">
        <f>(1-(BV$10/CD30))*100</f>
        <v>2.4242424242424288</v>
      </c>
      <c r="CG30" s="10">
        <f>(1-(BV$10/CE30))*100</f>
        <v>0</v>
      </c>
      <c r="CH30" s="10">
        <f t="shared" si="43"/>
        <v>132</v>
      </c>
      <c r="CI30" s="10">
        <f t="shared" si="44"/>
        <v>128</v>
      </c>
      <c r="CJ30" s="10">
        <f>(1-(BW$10/CH30))*100</f>
        <v>3.2575757575757591</v>
      </c>
      <c r="CK30" s="10">
        <f>(1-(BW$10/CI30))*100</f>
        <v>0.23437499999999778</v>
      </c>
      <c r="CL30" s="8"/>
      <c r="CM30" s="9">
        <v>596</v>
      </c>
      <c r="CN30" s="9">
        <v>128.5</v>
      </c>
      <c r="CO30" s="9">
        <v>70</v>
      </c>
      <c r="CP30" s="9">
        <f t="shared" si="14"/>
        <v>162</v>
      </c>
      <c r="CQ30" s="9">
        <f t="shared" si="15"/>
        <v>128.5</v>
      </c>
      <c r="CR30" s="9">
        <f t="shared" si="16"/>
        <v>67</v>
      </c>
      <c r="CS30" s="9">
        <f>CP30-$EF$10</f>
        <v>1</v>
      </c>
      <c r="CT30" s="9">
        <f>CQ30-$EG$10</f>
        <v>0.79999999999999716</v>
      </c>
      <c r="CU30" s="9">
        <f>CR30-$EH$10</f>
        <v>10</v>
      </c>
      <c r="CV30" s="10">
        <f>(1-(CP$10/CP30))*100</f>
        <v>0.61728395061728669</v>
      </c>
      <c r="CW30" s="10">
        <f>(1-(CQ$10/CQ30))*100</f>
        <v>0.6225680933852118</v>
      </c>
      <c r="CX30" s="10">
        <f t="shared" si="45"/>
        <v>164</v>
      </c>
      <c r="CY30" s="10">
        <f t="shared" si="46"/>
        <v>160</v>
      </c>
      <c r="CZ30" s="10">
        <f>(1-(CP$10/CX30))*100</f>
        <v>1.8292682926829285</v>
      </c>
      <c r="DA30" s="10">
        <f>(1-(CP$10/CY30))*100</f>
        <v>-0.62500000000000888</v>
      </c>
      <c r="DB30" s="10">
        <f t="shared" si="47"/>
        <v>130.5</v>
      </c>
      <c r="DC30" s="10">
        <f t="shared" si="48"/>
        <v>126.5</v>
      </c>
      <c r="DD30" s="10">
        <f>(1-(CQ$10/DB30))*100</f>
        <v>2.1455938697317989</v>
      </c>
      <c r="DE30" s="10">
        <f>(1-(CQ$10/DC30))*100</f>
        <v>-0.94861660079050836</v>
      </c>
      <c r="DF30" s="8"/>
      <c r="DG30" s="9">
        <v>595</v>
      </c>
      <c r="DH30" s="9">
        <v>127.7</v>
      </c>
      <c r="DI30" s="9">
        <v>60</v>
      </c>
      <c r="DJ30" s="9">
        <f t="shared" si="17"/>
        <v>161</v>
      </c>
      <c r="DK30" s="9">
        <f t="shared" si="18"/>
        <v>127.7</v>
      </c>
      <c r="DL30" s="9">
        <f t="shared" si="19"/>
        <v>57</v>
      </c>
      <c r="DM30" s="9">
        <f>DJ30-$EF$10</f>
        <v>0</v>
      </c>
      <c r="DN30" s="9">
        <f>DK30-$EG$10</f>
        <v>0</v>
      </c>
      <c r="DO30" s="9">
        <f>DL30-$EH$10</f>
        <v>0</v>
      </c>
      <c r="DP30" s="9">
        <f>(1-(DJ$10/DJ30))*100</f>
        <v>0</v>
      </c>
      <c r="DQ30" s="9">
        <f>(1-(DK$10/DK30))*100</f>
        <v>0</v>
      </c>
      <c r="DR30" s="9">
        <f t="shared" si="51"/>
        <v>163</v>
      </c>
      <c r="DS30" s="9">
        <f t="shared" si="52"/>
        <v>159</v>
      </c>
      <c r="DT30" s="9">
        <f>(1-(DJ$10/DR30))*100</f>
        <v>1.2269938650306789</v>
      </c>
      <c r="DU30" s="9">
        <f>(1-(DJ$10/DS30))*100</f>
        <v>-1.2578616352201255</v>
      </c>
      <c r="DV30" s="9">
        <f t="shared" si="53"/>
        <v>129.69999999999999</v>
      </c>
      <c r="DW30" s="9">
        <f t="shared" si="54"/>
        <v>125.7</v>
      </c>
      <c r="DX30" s="9">
        <f>(1-(DK$10/DV30))*100</f>
        <v>1.5420200462605949</v>
      </c>
      <c r="DY30" s="9">
        <f>(1-(DK$10/DW30))*100</f>
        <v>-1.5910898965791676</v>
      </c>
      <c r="DZ30" s="8"/>
      <c r="EA30" s="8"/>
      <c r="EB30" s="8"/>
      <c r="EC30" s="8"/>
      <c r="ED30" s="8"/>
      <c r="EE30" s="8"/>
      <c r="EF30" s="8">
        <f t="shared" si="20"/>
        <v>-434</v>
      </c>
      <c r="EG30" s="8">
        <f t="shared" si="21"/>
        <v>0</v>
      </c>
      <c r="EH30" s="8">
        <f t="shared" si="22"/>
        <v>-3</v>
      </c>
      <c r="EI30" s="8"/>
      <c r="EJ30" s="8">
        <f>EF30-$EF$10</f>
        <v>-595</v>
      </c>
      <c r="EK30" s="8">
        <f>EG30-$EG$10</f>
        <v>-127.7</v>
      </c>
      <c r="EL30" s="8">
        <f>EH30-$EH$10</f>
        <v>-60</v>
      </c>
      <c r="EM30" s="8"/>
      <c r="EN30" s="57"/>
      <c r="EO30" s="58"/>
      <c r="EP30" s="9">
        <v>295.2</v>
      </c>
      <c r="EQ30" s="9">
        <f t="shared" si="25"/>
        <v>8.2000000000000003E-2</v>
      </c>
      <c r="ER30" s="9">
        <v>2.2519999999999998</v>
      </c>
      <c r="ES30" s="9">
        <v>6.3E-2</v>
      </c>
      <c r="ET30" s="9">
        <v>1.052</v>
      </c>
      <c r="EU30" s="9">
        <v>4.8000000000000001E-2</v>
      </c>
      <c r="EV30" s="56">
        <v>1.9830000000000001</v>
      </c>
      <c r="EW30" s="56">
        <v>5.0999999999999997E-2</v>
      </c>
      <c r="EX30" s="56">
        <v>1.7330000000000001</v>
      </c>
      <c r="EY30" s="56">
        <v>6.9000000000000006E-2</v>
      </c>
      <c r="EZ30" s="56">
        <v>75</v>
      </c>
      <c r="FA30" s="56">
        <f t="shared" si="55"/>
        <v>0.75</v>
      </c>
      <c r="FB30" s="56">
        <f t="shared" si="23"/>
        <v>0.06</v>
      </c>
      <c r="FC30" s="56">
        <f t="shared" si="49"/>
        <v>3.905458649871827E-2</v>
      </c>
      <c r="FD30" s="9">
        <f t="shared" si="56"/>
        <v>1.7549999999999999</v>
      </c>
      <c r="FE30" s="9">
        <f t="shared" si="28"/>
        <v>2.0460299440893066</v>
      </c>
      <c r="FF30" s="9">
        <f t="shared" si="59"/>
        <v>38.700663639538945</v>
      </c>
      <c r="FG30" s="9"/>
    </row>
    <row r="31" spans="1:163" s="24" customFormat="1" x14ac:dyDescent="0.25">
      <c r="A31" s="9" t="s">
        <v>50</v>
      </c>
      <c r="B31" s="9">
        <v>330</v>
      </c>
      <c r="C31" s="9">
        <v>332.7</v>
      </c>
      <c r="D31" s="9">
        <f t="shared" si="0"/>
        <v>331.35</v>
      </c>
      <c r="E31" s="9">
        <f t="shared" si="58"/>
        <v>9.2041666666666674E-2</v>
      </c>
      <c r="F31" s="9">
        <f t="shared" si="1"/>
        <v>0.1534027777777778</v>
      </c>
      <c r="G31" s="9">
        <v>434</v>
      </c>
      <c r="H31" s="9">
        <v>0</v>
      </c>
      <c r="I31" s="9">
        <v>3</v>
      </c>
      <c r="J31" s="8"/>
      <c r="K31" s="9">
        <v>617</v>
      </c>
      <c r="L31" s="9">
        <v>150</v>
      </c>
      <c r="M31" s="9">
        <v>75</v>
      </c>
      <c r="N31" s="9">
        <f t="shared" si="2"/>
        <v>183</v>
      </c>
      <c r="O31" s="9">
        <f t="shared" si="3"/>
        <v>150</v>
      </c>
      <c r="P31" s="9">
        <f t="shared" si="4"/>
        <v>72</v>
      </c>
      <c r="Q31" s="9">
        <f>N31-$EF$11</f>
        <v>8</v>
      </c>
      <c r="R31" s="9">
        <f>O31-$EG$11</f>
        <v>11.699999999999989</v>
      </c>
      <c r="S31" s="9">
        <f>P31-$EH$11</f>
        <v>10</v>
      </c>
      <c r="T31" s="9">
        <f>(1-(N$11/N31))*100</f>
        <v>4.3715846994535568</v>
      </c>
      <c r="U31" s="9">
        <f>(1-(O$11/O31))*100</f>
        <v>7.7999999999999954</v>
      </c>
      <c r="V31" s="9">
        <f t="shared" si="29"/>
        <v>185</v>
      </c>
      <c r="W31" s="9">
        <f t="shared" si="30"/>
        <v>181</v>
      </c>
      <c r="X31" s="9">
        <f>(1-(N$11/V31))*100</f>
        <v>5.4054054054054053</v>
      </c>
      <c r="Y31" s="9">
        <f>(1-(N$11/W31))*100</f>
        <v>3.3149171270718258</v>
      </c>
      <c r="Z31" s="9">
        <f t="shared" si="31"/>
        <v>152</v>
      </c>
      <c r="AA31" s="9">
        <f t="shared" si="32"/>
        <v>148</v>
      </c>
      <c r="AB31" s="9">
        <f>(1-(O$11/Z31))*100</f>
        <v>9.0131578947368336</v>
      </c>
      <c r="AC31" s="9">
        <f>(1-(O$11/AA31))*100</f>
        <v>6.5540540540540482</v>
      </c>
      <c r="AD31" s="8"/>
      <c r="AE31" s="9">
        <v>613</v>
      </c>
      <c r="AF31" s="9">
        <v>146.5</v>
      </c>
      <c r="AG31" s="9">
        <v>75</v>
      </c>
      <c r="AH31" s="9">
        <f t="shared" si="5"/>
        <v>179</v>
      </c>
      <c r="AI31" s="9">
        <f t="shared" si="6"/>
        <v>146.5</v>
      </c>
      <c r="AJ31" s="9">
        <f t="shared" si="7"/>
        <v>72</v>
      </c>
      <c r="AK31" s="9">
        <f>AH31-$EF$11</f>
        <v>4</v>
      </c>
      <c r="AL31" s="9">
        <f>AI31-$EG$11</f>
        <v>8.1999999999999886</v>
      </c>
      <c r="AM31" s="9">
        <f>AJ31-$EH$11</f>
        <v>10</v>
      </c>
      <c r="AN31" s="9">
        <f>(1-(AH$11/AH31))*100</f>
        <v>2.2346368715083775</v>
      </c>
      <c r="AO31" s="9">
        <f>(1-(AI$11/AI31))*100</f>
        <v>5.5972696245733751</v>
      </c>
      <c r="AP31" s="9">
        <f t="shared" si="33"/>
        <v>181</v>
      </c>
      <c r="AQ31" s="9">
        <f t="shared" si="34"/>
        <v>177</v>
      </c>
      <c r="AR31" s="9">
        <f>(1-(AH$11/AP31))*100</f>
        <v>3.3149171270718258</v>
      </c>
      <c r="AS31" s="9">
        <f>(1-(AH$11/AQ31))*100</f>
        <v>1.1299435028248594</v>
      </c>
      <c r="AT31" s="9">
        <f t="shared" si="35"/>
        <v>148.5</v>
      </c>
      <c r="AU31" s="9">
        <f t="shared" si="36"/>
        <v>144.5</v>
      </c>
      <c r="AV31" s="9">
        <f>(1-(AI$11/AT31))*100</f>
        <v>6.8686868686868578</v>
      </c>
      <c r="AW31" s="9">
        <f>(1-(AI$11/AU31))*100</f>
        <v>4.2906574394463544</v>
      </c>
      <c r="AX31" s="8"/>
      <c r="AY31" s="9">
        <v>611</v>
      </c>
      <c r="AZ31" s="9">
        <v>143.4</v>
      </c>
      <c r="BA31" s="9">
        <v>75</v>
      </c>
      <c r="BB31" s="9">
        <f t="shared" si="8"/>
        <v>177</v>
      </c>
      <c r="BC31" s="9">
        <f t="shared" si="9"/>
        <v>143.4</v>
      </c>
      <c r="BD31" s="9">
        <f t="shared" si="10"/>
        <v>72</v>
      </c>
      <c r="BE31" s="9">
        <f>BB31-$EF$11</f>
        <v>2</v>
      </c>
      <c r="BF31" s="9">
        <f>BC31-$EG$11</f>
        <v>5.0999999999999943</v>
      </c>
      <c r="BG31" s="9">
        <f>BD31-$EH$11</f>
        <v>10</v>
      </c>
      <c r="BH31" s="10">
        <f>(1-(BB$11/BB31))*100</f>
        <v>1.6949152542372836</v>
      </c>
      <c r="BI31" s="10">
        <f>(1-(BC$11/BC31))*100</f>
        <v>1.6039051603905286</v>
      </c>
      <c r="BJ31" s="10">
        <f t="shared" si="37"/>
        <v>179</v>
      </c>
      <c r="BK31" s="10">
        <f t="shared" si="38"/>
        <v>175</v>
      </c>
      <c r="BL31" s="10">
        <f>(1-(BB$11/BJ31))*100</f>
        <v>2.7932960893854775</v>
      </c>
      <c r="BM31" s="10">
        <f>(1-(BB$11/BK31))*100</f>
        <v>0.57142857142856718</v>
      </c>
      <c r="BN31" s="10">
        <f t="shared" si="39"/>
        <v>145.4</v>
      </c>
      <c r="BO31" s="10">
        <f t="shared" si="40"/>
        <v>141.4</v>
      </c>
      <c r="BP31" s="10">
        <f>(1-(BC$11/BN31))*100</f>
        <v>2.957359009628624</v>
      </c>
      <c r="BQ31" s="10">
        <f>(1-(BC$11/BO31))*100</f>
        <v>0.21216407355022504</v>
      </c>
      <c r="BR31" s="8"/>
      <c r="BS31" s="9">
        <v>610</v>
      </c>
      <c r="BT31" s="9">
        <v>142</v>
      </c>
      <c r="BU31" s="9">
        <v>75</v>
      </c>
      <c r="BV31" s="9">
        <f t="shared" si="11"/>
        <v>176</v>
      </c>
      <c r="BW31" s="9">
        <f t="shared" si="12"/>
        <v>142</v>
      </c>
      <c r="BX31" s="9">
        <f t="shared" si="13"/>
        <v>72</v>
      </c>
      <c r="BY31" s="9">
        <f>BV31-$EF$11</f>
        <v>1</v>
      </c>
      <c r="BZ31" s="9">
        <f>BW31-$EG$11</f>
        <v>3.6999999999999886</v>
      </c>
      <c r="CA31" s="9">
        <f>BX31-$EH$11</f>
        <v>10</v>
      </c>
      <c r="CB31" s="10">
        <f>(1-(BV$11/BV31))*100</f>
        <v>0.56818181818182323</v>
      </c>
      <c r="CC31" s="10">
        <f>(1-(BW$11/BW31))*100</f>
        <v>2.6056338028168979</v>
      </c>
      <c r="CD31" s="10">
        <f t="shared" si="41"/>
        <v>178</v>
      </c>
      <c r="CE31" s="10">
        <f t="shared" si="42"/>
        <v>174</v>
      </c>
      <c r="CF31" s="10">
        <f>(1-(BV$11/CD31))*100</f>
        <v>1.6853932584269704</v>
      </c>
      <c r="CG31" s="10">
        <f>(1-(BV$11/CE31))*100</f>
        <v>-0.57471264367816577</v>
      </c>
      <c r="CH31" s="10">
        <f t="shared" si="43"/>
        <v>144</v>
      </c>
      <c r="CI31" s="10">
        <f t="shared" si="44"/>
        <v>140</v>
      </c>
      <c r="CJ31" s="10">
        <f>(1-(BW$11/CH31))*100</f>
        <v>3.9583333333333304</v>
      </c>
      <c r="CK31" s="10">
        <f>(1-(BW$11/CI31))*100</f>
        <v>1.2142857142857011</v>
      </c>
      <c r="CL31" s="8"/>
      <c r="CM31" s="9">
        <v>608</v>
      </c>
      <c r="CN31" s="9">
        <v>139.4</v>
      </c>
      <c r="CO31" s="9">
        <v>75</v>
      </c>
      <c r="CP31" s="9">
        <f t="shared" si="14"/>
        <v>174</v>
      </c>
      <c r="CQ31" s="9">
        <f t="shared" si="15"/>
        <v>139.4</v>
      </c>
      <c r="CR31" s="9">
        <f t="shared" si="16"/>
        <v>72</v>
      </c>
      <c r="CS31" s="9">
        <f>CP31-$EF$11</f>
        <v>-1</v>
      </c>
      <c r="CT31" s="9">
        <f>CQ31-$EG$11</f>
        <v>1.0999999999999943</v>
      </c>
      <c r="CU31" s="9">
        <f>CR31-$EH$11</f>
        <v>10</v>
      </c>
      <c r="CV31" s="10">
        <f>(1-(CP$11/CP31))*100</f>
        <v>-0.57471264367816577</v>
      </c>
      <c r="CW31" s="10">
        <f>(1-(CQ$11/CQ31))*100</f>
        <v>0.78909612625537306</v>
      </c>
      <c r="CX31" s="10">
        <f t="shared" si="45"/>
        <v>176</v>
      </c>
      <c r="CY31" s="10">
        <f t="shared" si="46"/>
        <v>172</v>
      </c>
      <c r="CZ31" s="10">
        <f>(1-(CP$11/CX31))*100</f>
        <v>0.56818181818182323</v>
      </c>
      <c r="DA31" s="10">
        <f>(1-(CP$11/CY31))*100</f>
        <v>-1.744186046511631</v>
      </c>
      <c r="DB31" s="10">
        <f t="shared" si="47"/>
        <v>141.4</v>
      </c>
      <c r="DC31" s="10">
        <f t="shared" si="48"/>
        <v>137.4</v>
      </c>
      <c r="DD31" s="10">
        <f>(1-(CQ$11/DB31))*100</f>
        <v>2.1923620933521848</v>
      </c>
      <c r="DE31" s="10">
        <f>(1-(CQ$11/DC31))*100</f>
        <v>-0.65502183406114245</v>
      </c>
      <c r="DF31" s="8"/>
      <c r="DG31" s="9">
        <v>609</v>
      </c>
      <c r="DH31" s="9">
        <v>138.30000000000001</v>
      </c>
      <c r="DI31" s="9">
        <v>65</v>
      </c>
      <c r="DJ31" s="9">
        <f t="shared" si="17"/>
        <v>175</v>
      </c>
      <c r="DK31" s="9">
        <f t="shared" si="18"/>
        <v>138.30000000000001</v>
      </c>
      <c r="DL31" s="9">
        <f t="shared" si="19"/>
        <v>62</v>
      </c>
      <c r="DM31" s="9">
        <f>DJ31-$EF$11</f>
        <v>0</v>
      </c>
      <c r="DN31" s="9">
        <f>DK31-$EG$11</f>
        <v>0</v>
      </c>
      <c r="DO31" s="9">
        <f>DL31-$EH$11</f>
        <v>0</v>
      </c>
      <c r="DP31" s="9">
        <f>(1-(DJ$11/DJ31))*100</f>
        <v>0</v>
      </c>
      <c r="DQ31" s="9">
        <f>(1-(DK$11/DK31))*100</f>
        <v>0</v>
      </c>
      <c r="DR31" s="9">
        <f t="shared" si="51"/>
        <v>177</v>
      </c>
      <c r="DS31" s="9">
        <f t="shared" si="52"/>
        <v>173</v>
      </c>
      <c r="DT31" s="9">
        <f>(1-(DJ$11/DR31))*100</f>
        <v>1.1299435028248594</v>
      </c>
      <c r="DU31" s="9">
        <f>(1-(DJ$11/DS31))*100</f>
        <v>-1.1560693641618602</v>
      </c>
      <c r="DV31" s="9">
        <f t="shared" si="53"/>
        <v>140.30000000000001</v>
      </c>
      <c r="DW31" s="9">
        <f t="shared" si="54"/>
        <v>136.30000000000001</v>
      </c>
      <c r="DX31" s="9">
        <f>(1-(DK$11/DV31))*100</f>
        <v>1.4255167498218091</v>
      </c>
      <c r="DY31" s="9">
        <f>(1-(DK$11/DW31))*100</f>
        <v>-1.4673514306676516</v>
      </c>
      <c r="DZ31" s="8"/>
      <c r="EA31" s="8"/>
      <c r="EB31" s="8"/>
      <c r="EC31" s="8"/>
      <c r="ED31" s="8"/>
      <c r="EE31" s="8"/>
      <c r="EF31" s="8">
        <f t="shared" si="20"/>
        <v>-434</v>
      </c>
      <c r="EG31" s="8">
        <f t="shared" si="21"/>
        <v>0</v>
      </c>
      <c r="EH31" s="8">
        <f t="shared" si="22"/>
        <v>-3</v>
      </c>
      <c r="EI31" s="8"/>
      <c r="EJ31" s="8">
        <f>EF31-$EF$11</f>
        <v>-609</v>
      </c>
      <c r="EK31" s="8">
        <f>EG31-$EG$11</f>
        <v>-138.30000000000001</v>
      </c>
      <c r="EL31" s="8">
        <f>EH31-$EH$11</f>
        <v>-65</v>
      </c>
      <c r="EM31" s="8"/>
      <c r="EN31" s="57"/>
      <c r="EO31" s="58"/>
      <c r="EP31" s="9">
        <v>331.2</v>
      </c>
      <c r="EQ31" s="9">
        <f t="shared" si="25"/>
        <v>9.1999999999999998E-2</v>
      </c>
      <c r="ER31" s="9">
        <v>2.2290000000000001</v>
      </c>
      <c r="ES31" s="9">
        <v>7.0000000000000007E-2</v>
      </c>
      <c r="ET31" s="9">
        <v>1.17</v>
      </c>
      <c r="EU31" s="9">
        <v>7.3999999999999996E-2</v>
      </c>
      <c r="EV31" s="56">
        <v>2.2309999999999999</v>
      </c>
      <c r="EW31" s="56">
        <v>0.05</v>
      </c>
      <c r="EX31" s="56">
        <v>1.913</v>
      </c>
      <c r="EY31" s="56">
        <v>0.13</v>
      </c>
      <c r="EZ31" s="56">
        <v>80</v>
      </c>
      <c r="FA31" s="56">
        <f t="shared" si="55"/>
        <v>0.8</v>
      </c>
      <c r="FB31" s="56">
        <f t="shared" si="23"/>
        <v>6.3157894736842107E-2</v>
      </c>
      <c r="FC31" s="56">
        <f t="shared" si="49"/>
        <v>3.7611095054268608E-2</v>
      </c>
      <c r="FD31" s="9">
        <f t="shared" si="56"/>
        <v>1.88575</v>
      </c>
      <c r="FE31" s="9">
        <f t="shared" si="28"/>
        <v>2.1286517649721053</v>
      </c>
      <c r="FF31" s="9">
        <f t="shared" si="59"/>
        <v>34.477067407922164</v>
      </c>
      <c r="FG31" s="9"/>
    </row>
    <row r="32" spans="1:163" s="24" customFormat="1" x14ac:dyDescent="0.25">
      <c r="A32" s="9" t="s">
        <v>50</v>
      </c>
      <c r="B32" s="9">
        <v>365.1</v>
      </c>
      <c r="C32" s="9">
        <v>369.1</v>
      </c>
      <c r="D32" s="9">
        <f t="shared" si="0"/>
        <v>367.1</v>
      </c>
      <c r="E32" s="9">
        <f t="shared" si="58"/>
        <v>0.10197222222222223</v>
      </c>
      <c r="F32" s="9">
        <f t="shared" si="1"/>
        <v>0.16995370370370372</v>
      </c>
      <c r="G32" s="9">
        <v>434</v>
      </c>
      <c r="H32" s="9">
        <v>0</v>
      </c>
      <c r="I32" s="9">
        <v>3</v>
      </c>
      <c r="J32" s="8"/>
      <c r="K32" s="9">
        <v>630</v>
      </c>
      <c r="L32" s="9">
        <v>160</v>
      </c>
      <c r="M32" s="9">
        <v>80</v>
      </c>
      <c r="N32" s="9">
        <f t="shared" si="2"/>
        <v>196</v>
      </c>
      <c r="O32" s="9">
        <f t="shared" si="3"/>
        <v>160</v>
      </c>
      <c r="P32" s="9">
        <f t="shared" si="4"/>
        <v>77</v>
      </c>
      <c r="Q32" s="9">
        <f>N32-$EF$12</f>
        <v>10</v>
      </c>
      <c r="R32" s="9">
        <f>O32-$EG$12</f>
        <v>12.599999999999994</v>
      </c>
      <c r="S32" s="9">
        <f>P32-$EH$12</f>
        <v>10</v>
      </c>
      <c r="T32" s="9">
        <f>(1-(N$12/N32))*100</f>
        <v>5.1020408163265252</v>
      </c>
      <c r="U32" s="9">
        <f>(1-(O$12/O32))*100</f>
        <v>7.8749999999999982</v>
      </c>
      <c r="V32" s="9">
        <f t="shared" si="29"/>
        <v>198</v>
      </c>
      <c r="W32" s="9">
        <f t="shared" si="30"/>
        <v>194</v>
      </c>
      <c r="X32" s="9">
        <f>(1-(N$12/V32))*100</f>
        <v>6.0606060606060552</v>
      </c>
      <c r="Y32" s="9">
        <f>(1-(N$12/W32))*100</f>
        <v>4.1237113402061816</v>
      </c>
      <c r="Z32" s="9">
        <f t="shared" si="31"/>
        <v>162</v>
      </c>
      <c r="AA32" s="9">
        <f t="shared" si="32"/>
        <v>158</v>
      </c>
      <c r="AB32" s="9">
        <f>(1-(O$12/Z32))*100</f>
        <v>9.0123456790123448</v>
      </c>
      <c r="AC32" s="9">
        <f>(1-(O$12/AA32))*100</f>
        <v>6.7088607594936622</v>
      </c>
      <c r="AD32" s="8"/>
      <c r="AE32" s="9">
        <v>626</v>
      </c>
      <c r="AF32" s="9">
        <v>157.5</v>
      </c>
      <c r="AG32" s="9">
        <v>80</v>
      </c>
      <c r="AH32" s="9">
        <f t="shared" si="5"/>
        <v>192</v>
      </c>
      <c r="AI32" s="9">
        <f t="shared" si="6"/>
        <v>157.5</v>
      </c>
      <c r="AJ32" s="9">
        <f t="shared" si="7"/>
        <v>77</v>
      </c>
      <c r="AK32" s="9">
        <f>AH32-$EF$12</f>
        <v>6</v>
      </c>
      <c r="AL32" s="9">
        <f>AI32-$EG$12</f>
        <v>10.099999999999994</v>
      </c>
      <c r="AM32" s="9">
        <f>AJ32-$EH$12</f>
        <v>10</v>
      </c>
      <c r="AN32" s="9">
        <f>(1-(AH$12/AH32))*100</f>
        <v>3.125</v>
      </c>
      <c r="AO32" s="9">
        <f>(1-(AI$12/AI32))*100</f>
        <v>6.4126984126984148</v>
      </c>
      <c r="AP32" s="9">
        <f t="shared" si="33"/>
        <v>194</v>
      </c>
      <c r="AQ32" s="9">
        <f t="shared" si="34"/>
        <v>190</v>
      </c>
      <c r="AR32" s="9">
        <f>(1-(AH$12/AP32))*100</f>
        <v>4.1237113402061816</v>
      </c>
      <c r="AS32" s="9">
        <f>(1-(AH$12/AQ32))*100</f>
        <v>2.1052631578947323</v>
      </c>
      <c r="AT32" s="9">
        <f t="shared" si="35"/>
        <v>159.5</v>
      </c>
      <c r="AU32" s="9">
        <f t="shared" si="36"/>
        <v>155.5</v>
      </c>
      <c r="AV32" s="9">
        <f>(1-(AI$12/AT32))*100</f>
        <v>7.5862068965517171</v>
      </c>
      <c r="AW32" s="9">
        <f>(1-(AI$12/AU32))*100</f>
        <v>5.2090032154340822</v>
      </c>
      <c r="AX32" s="8"/>
      <c r="AY32" s="9">
        <v>623</v>
      </c>
      <c r="AZ32" s="9">
        <v>154.5</v>
      </c>
      <c r="BA32" s="9">
        <v>80</v>
      </c>
      <c r="BB32" s="9">
        <f t="shared" si="8"/>
        <v>189</v>
      </c>
      <c r="BC32" s="9">
        <f t="shared" si="9"/>
        <v>154.5</v>
      </c>
      <c r="BD32" s="9">
        <f t="shared" si="10"/>
        <v>77</v>
      </c>
      <c r="BE32" s="9">
        <f>BB32-$EF$12</f>
        <v>3</v>
      </c>
      <c r="BF32" s="9">
        <f>BC32-$EG$12</f>
        <v>7.0999999999999943</v>
      </c>
      <c r="BG32" s="9">
        <f>BD32-$EH$12</f>
        <v>10</v>
      </c>
      <c r="BH32" s="10">
        <f>(1-(BB$12/BB32))*100</f>
        <v>2.1164021164021163</v>
      </c>
      <c r="BI32" s="10">
        <f>(1-(BC$12/BC32))*100</f>
        <v>2.9126213592232997</v>
      </c>
      <c r="BJ32" s="10">
        <f t="shared" si="37"/>
        <v>191</v>
      </c>
      <c r="BK32" s="10">
        <f t="shared" si="38"/>
        <v>187</v>
      </c>
      <c r="BL32" s="10">
        <f>(1-(BB$12/BJ32))*100</f>
        <v>3.1413612565445059</v>
      </c>
      <c r="BM32" s="10">
        <f>(1-(BB$12/BK32))*100</f>
        <v>1.0695187165775444</v>
      </c>
      <c r="BN32" s="10">
        <f t="shared" si="39"/>
        <v>156.5</v>
      </c>
      <c r="BO32" s="10">
        <f t="shared" si="40"/>
        <v>152.5</v>
      </c>
      <c r="BP32" s="10">
        <f>(1-(BC$12/BN32))*100</f>
        <v>4.1533546325878579</v>
      </c>
      <c r="BQ32" s="10">
        <f>(1-(BC$12/BO32))*100</f>
        <v>1.6393442622950838</v>
      </c>
      <c r="BR32" s="8"/>
      <c r="BS32" s="9">
        <v>623</v>
      </c>
      <c r="BT32" s="9">
        <v>151.5</v>
      </c>
      <c r="BU32" s="9">
        <v>80</v>
      </c>
      <c r="BV32" s="9">
        <f t="shared" si="11"/>
        <v>189</v>
      </c>
      <c r="BW32" s="9">
        <f t="shared" si="12"/>
        <v>151.5</v>
      </c>
      <c r="BX32" s="9">
        <f t="shared" si="13"/>
        <v>77</v>
      </c>
      <c r="BY32" s="9">
        <f>BV32-$EF$12</f>
        <v>3</v>
      </c>
      <c r="BZ32" s="9">
        <f>BW32-$EG$12</f>
        <v>4.0999999999999943</v>
      </c>
      <c r="CA32" s="9">
        <f>BX32-$EH$12</f>
        <v>10</v>
      </c>
      <c r="CB32" s="10">
        <f>(1-(BV$12/BV32))*100</f>
        <v>1.5873015873015928</v>
      </c>
      <c r="CC32" s="10">
        <f>(1-(BW$12/BW32))*100</f>
        <v>2.7062706270627013</v>
      </c>
      <c r="CD32" s="10">
        <f t="shared" si="41"/>
        <v>191</v>
      </c>
      <c r="CE32" s="10">
        <f t="shared" si="42"/>
        <v>187</v>
      </c>
      <c r="CF32" s="10">
        <f>(1-(BV$12/CD32))*100</f>
        <v>2.6178010471204161</v>
      </c>
      <c r="CG32" s="10">
        <f>(1-(BV$12/CE32))*100</f>
        <v>0.53475935828877219</v>
      </c>
      <c r="CH32" s="10">
        <f t="shared" si="43"/>
        <v>153.5</v>
      </c>
      <c r="CI32" s="10">
        <f t="shared" si="44"/>
        <v>149.5</v>
      </c>
      <c r="CJ32" s="10">
        <f>(1-(BW$12/CH32))*100</f>
        <v>3.973941368078171</v>
      </c>
      <c r="CK32" s="10">
        <f>(1-(BW$12/CI32))*100</f>
        <v>1.4046822742474929</v>
      </c>
      <c r="CL32" s="8"/>
      <c r="CM32" s="9">
        <v>621</v>
      </c>
      <c r="CN32" s="9">
        <v>150</v>
      </c>
      <c r="CO32" s="9">
        <v>80</v>
      </c>
      <c r="CP32" s="9">
        <f t="shared" si="14"/>
        <v>187</v>
      </c>
      <c r="CQ32" s="9">
        <f t="shared" si="15"/>
        <v>150</v>
      </c>
      <c r="CR32" s="9">
        <f t="shared" si="16"/>
        <v>77</v>
      </c>
      <c r="CS32" s="9">
        <f>CP32-$EF$12</f>
        <v>1</v>
      </c>
      <c r="CT32" s="9">
        <f>CQ32-$EG$12</f>
        <v>2.5999999999999943</v>
      </c>
      <c r="CU32" s="9">
        <f>CR32-$EH$12</f>
        <v>10</v>
      </c>
      <c r="CV32" s="10">
        <f>(1-(CP$12/CP32))*100</f>
        <v>0.53475935828877219</v>
      </c>
      <c r="CW32" s="10">
        <f>(1-(CQ$12/CQ32))*100</f>
        <v>1.7333333333333312</v>
      </c>
      <c r="CX32" s="10">
        <f t="shared" si="45"/>
        <v>189</v>
      </c>
      <c r="CY32" s="10">
        <f t="shared" si="46"/>
        <v>185</v>
      </c>
      <c r="CZ32" s="10">
        <f>(1-(CP$12/CX32))*100</f>
        <v>1.5873015873015928</v>
      </c>
      <c r="DA32" s="10">
        <f>(1-(CP$12/CY32))*100</f>
        <v>-0.54054054054053502</v>
      </c>
      <c r="DB32" s="10">
        <f t="shared" si="47"/>
        <v>152</v>
      </c>
      <c r="DC32" s="10">
        <f t="shared" si="48"/>
        <v>148</v>
      </c>
      <c r="DD32" s="10">
        <f>(1-(CQ$12/DB32))*100</f>
        <v>3.026315789473677</v>
      </c>
      <c r="DE32" s="10">
        <f>(1-(CQ$12/DC32))*100</f>
        <v>0.40540540540540126</v>
      </c>
      <c r="DF32" s="8"/>
      <c r="DG32" s="9">
        <v>620</v>
      </c>
      <c r="DH32" s="9">
        <v>147.4</v>
      </c>
      <c r="DI32" s="9">
        <v>70</v>
      </c>
      <c r="DJ32" s="9">
        <f t="shared" si="17"/>
        <v>186</v>
      </c>
      <c r="DK32" s="9">
        <f t="shared" si="18"/>
        <v>147.4</v>
      </c>
      <c r="DL32" s="9">
        <f t="shared" si="19"/>
        <v>67</v>
      </c>
      <c r="DM32" s="9">
        <f>DJ32-$EF$12</f>
        <v>0</v>
      </c>
      <c r="DN32" s="9">
        <f>DK32-$EG$12</f>
        <v>0</v>
      </c>
      <c r="DO32" s="9">
        <f>DL32-$EH$12</f>
        <v>0</v>
      </c>
      <c r="DP32" s="9">
        <f>(1-(DJ$12/DJ32))*100</f>
        <v>0</v>
      </c>
      <c r="DQ32" s="9">
        <f>(1-(DK$12/DK32))*100</f>
        <v>0</v>
      </c>
      <c r="DR32" s="9">
        <f t="shared" si="51"/>
        <v>188</v>
      </c>
      <c r="DS32" s="9">
        <f t="shared" si="52"/>
        <v>184</v>
      </c>
      <c r="DT32" s="9">
        <f>(1-(DJ$12/DR32))*100</f>
        <v>1.0638297872340385</v>
      </c>
      <c r="DU32" s="9">
        <f>(1-(DJ$12/DS32))*100</f>
        <v>-1.0869565217391353</v>
      </c>
      <c r="DV32" s="9">
        <f t="shared" si="53"/>
        <v>149.4</v>
      </c>
      <c r="DW32" s="9">
        <f t="shared" si="54"/>
        <v>145.4</v>
      </c>
      <c r="DX32" s="9">
        <f>(1-(DK$12/DV32))*100</f>
        <v>1.3386880856760319</v>
      </c>
      <c r="DY32" s="9">
        <f>(1-(DK$12/DW32))*100</f>
        <v>-1.3755158184319161</v>
      </c>
      <c r="DZ32" s="8"/>
      <c r="EA32" s="8"/>
      <c r="EB32" s="8"/>
      <c r="EC32" s="8"/>
      <c r="ED32" s="8"/>
      <c r="EE32" s="8"/>
      <c r="EF32" s="8">
        <f t="shared" si="20"/>
        <v>-434</v>
      </c>
      <c r="EG32" s="8">
        <f t="shared" si="21"/>
        <v>0</v>
      </c>
      <c r="EH32" s="8">
        <f t="shared" si="22"/>
        <v>-3</v>
      </c>
      <c r="EI32" s="8"/>
      <c r="EJ32" s="8">
        <f>EF32-$EF$12</f>
        <v>-620</v>
      </c>
      <c r="EK32" s="8">
        <f>EG32-$EG$12</f>
        <v>-147.4</v>
      </c>
      <c r="EL32" s="8">
        <f>EH32-$EH$12</f>
        <v>-70</v>
      </c>
      <c r="EM32" s="8"/>
      <c r="EN32" s="57"/>
      <c r="EO32" s="58"/>
      <c r="EP32" s="9">
        <v>367.2</v>
      </c>
      <c r="EQ32" s="9">
        <f t="shared" si="25"/>
        <v>0.10199999999999999</v>
      </c>
      <c r="ER32" s="9">
        <v>2.2200000000000002</v>
      </c>
      <c r="ES32" s="9">
        <v>5.5E-2</v>
      </c>
      <c r="ET32" s="9">
        <v>1.2829999999999999</v>
      </c>
      <c r="EU32" s="9">
        <v>0.16</v>
      </c>
      <c r="EV32" s="56">
        <v>2.2069999999999999</v>
      </c>
      <c r="EW32" s="56">
        <v>4.9000000000000002E-2</v>
      </c>
      <c r="EX32" s="56">
        <v>2.0720000000000001</v>
      </c>
      <c r="EY32" s="56">
        <v>0.109</v>
      </c>
      <c r="EZ32" s="56">
        <v>85</v>
      </c>
      <c r="FA32" s="56">
        <f t="shared" si="55"/>
        <v>0.85</v>
      </c>
      <c r="FB32" s="56">
        <f t="shared" si="23"/>
        <v>6.6233766233766242E-2</v>
      </c>
      <c r="FC32" s="56">
        <f t="shared" si="49"/>
        <v>3.7630217626271036E-2</v>
      </c>
      <c r="FD32" s="9">
        <f t="shared" si="56"/>
        <v>1.9455</v>
      </c>
      <c r="FE32" s="9">
        <f t="shared" si="28"/>
        <v>2.1305281098786915</v>
      </c>
      <c r="FF32" s="9">
        <f t="shared" si="59"/>
        <v>33.304765169694889</v>
      </c>
      <c r="FG32" s="9"/>
    </row>
    <row r="33" spans="1:163" s="24" customFormat="1" x14ac:dyDescent="0.25">
      <c r="A33" s="9" t="s">
        <v>50</v>
      </c>
      <c r="B33" s="9">
        <v>402.1</v>
      </c>
      <c r="C33" s="9">
        <v>405</v>
      </c>
      <c r="D33" s="9">
        <f t="shared" si="0"/>
        <v>403.55</v>
      </c>
      <c r="E33" s="9">
        <f t="shared" si="58"/>
        <v>0.11209722222222222</v>
      </c>
      <c r="F33" s="9">
        <f t="shared" si="1"/>
        <v>0.18682870370370372</v>
      </c>
      <c r="G33" s="9">
        <v>434</v>
      </c>
      <c r="H33" s="9">
        <v>0</v>
      </c>
      <c r="I33" s="9">
        <v>3</v>
      </c>
      <c r="J33" s="8"/>
      <c r="K33" s="9">
        <v>640</v>
      </c>
      <c r="L33" s="9">
        <v>173.3</v>
      </c>
      <c r="M33" s="9">
        <v>85</v>
      </c>
      <c r="N33" s="9">
        <f t="shared" si="2"/>
        <v>206</v>
      </c>
      <c r="O33" s="9">
        <f t="shared" si="3"/>
        <v>173.3</v>
      </c>
      <c r="P33" s="9">
        <f t="shared" si="4"/>
        <v>82</v>
      </c>
      <c r="Q33" s="9">
        <f>N33-$EF$13</f>
        <v>10</v>
      </c>
      <c r="R33" s="9">
        <f>O33-$EG$13</f>
        <v>15.5</v>
      </c>
      <c r="S33" s="9">
        <f>P33-$EH$13</f>
        <v>10</v>
      </c>
      <c r="T33" s="9">
        <f>(1-(N$13/N33))*100</f>
        <v>4.8543689320388328</v>
      </c>
      <c r="U33" s="9">
        <f>(1-(O$13/O33))*100</f>
        <v>8.9440276976341604</v>
      </c>
      <c r="V33" s="9">
        <f t="shared" si="29"/>
        <v>208</v>
      </c>
      <c r="W33" s="9">
        <f t="shared" si="30"/>
        <v>204</v>
      </c>
      <c r="X33" s="9">
        <f>(1-(N$13/V33))*100</f>
        <v>5.7692307692307709</v>
      </c>
      <c r="Y33" s="9">
        <f>(1-(N$13/W33))*100</f>
        <v>3.9215686274509776</v>
      </c>
      <c r="Z33" s="9">
        <f t="shared" si="31"/>
        <v>175.3</v>
      </c>
      <c r="AA33" s="9">
        <f t="shared" si="32"/>
        <v>171.3</v>
      </c>
      <c r="AB33" s="9">
        <f>(1-(O$13/Z33))*100</f>
        <v>9.9828864803194524</v>
      </c>
      <c r="AC33" s="9">
        <f>(1-(O$13/AA33))*100</f>
        <v>7.8809106830122548</v>
      </c>
      <c r="AD33" s="8"/>
      <c r="AE33" s="9">
        <v>638</v>
      </c>
      <c r="AF33" s="9">
        <v>168</v>
      </c>
      <c r="AG33" s="9">
        <v>85</v>
      </c>
      <c r="AH33" s="9">
        <f t="shared" si="5"/>
        <v>204</v>
      </c>
      <c r="AI33" s="9">
        <f t="shared" si="6"/>
        <v>168</v>
      </c>
      <c r="AJ33" s="9">
        <f t="shared" si="7"/>
        <v>82</v>
      </c>
      <c r="AK33" s="9">
        <f>AH33-$EF$13</f>
        <v>8</v>
      </c>
      <c r="AL33" s="9">
        <f>AI33-$EG$13</f>
        <v>10.199999999999989</v>
      </c>
      <c r="AM33" s="9">
        <f>AJ33-$EH$13</f>
        <v>10</v>
      </c>
      <c r="AN33" s="9">
        <f>(1-(AH$13/AH33))*100</f>
        <v>3.9215686274509776</v>
      </c>
      <c r="AO33" s="9">
        <f>(1-(AI$13/AI33))*100</f>
        <v>6.0714285714285605</v>
      </c>
      <c r="AP33" s="9">
        <f t="shared" si="33"/>
        <v>206</v>
      </c>
      <c r="AQ33" s="9">
        <f t="shared" si="34"/>
        <v>202</v>
      </c>
      <c r="AR33" s="9">
        <f>(1-(AH$13/AP33))*100</f>
        <v>4.8543689320388328</v>
      </c>
      <c r="AS33" s="9">
        <f>(1-(AH$13/AQ33))*100</f>
        <v>2.9702970297029729</v>
      </c>
      <c r="AT33" s="9">
        <f t="shared" si="35"/>
        <v>170</v>
      </c>
      <c r="AU33" s="9">
        <f t="shared" si="36"/>
        <v>166</v>
      </c>
      <c r="AV33" s="9">
        <f>(1-(AI$13/AT33))*100</f>
        <v>7.1764705882352846</v>
      </c>
      <c r="AW33" s="9">
        <f>(1-(AI$13/AU33))*100</f>
        <v>4.9397590361445758</v>
      </c>
      <c r="AX33" s="8"/>
      <c r="AY33" s="9">
        <v>635</v>
      </c>
      <c r="AZ33" s="9">
        <v>165</v>
      </c>
      <c r="BA33" s="9">
        <v>85</v>
      </c>
      <c r="BB33" s="9">
        <f t="shared" si="8"/>
        <v>201</v>
      </c>
      <c r="BC33" s="9">
        <f t="shared" si="9"/>
        <v>165</v>
      </c>
      <c r="BD33" s="9">
        <f t="shared" si="10"/>
        <v>82</v>
      </c>
      <c r="BE33" s="9">
        <f>BB33-$EF$13</f>
        <v>5</v>
      </c>
      <c r="BF33" s="9">
        <f>BC33-$EG$13</f>
        <v>7.1999999999999886</v>
      </c>
      <c r="BG33" s="9">
        <f>BD33-$EH$13</f>
        <v>10</v>
      </c>
      <c r="BH33" s="10">
        <f>(1-(BB$13/BB33))*100</f>
        <v>2.4875621890547261</v>
      </c>
      <c r="BI33" s="10">
        <f>(1-(BC$13/BC33))*100</f>
        <v>3.5151515151515267</v>
      </c>
      <c r="BJ33" s="10">
        <f t="shared" si="37"/>
        <v>203</v>
      </c>
      <c r="BK33" s="10">
        <f t="shared" si="38"/>
        <v>199</v>
      </c>
      <c r="BL33" s="10">
        <f>(1-(BB$13/BJ33))*100</f>
        <v>3.4482758620689613</v>
      </c>
      <c r="BM33" s="10">
        <f>(1-(BB$13/BK33))*100</f>
        <v>1.5075376884422065</v>
      </c>
      <c r="BN33" s="10">
        <f t="shared" si="39"/>
        <v>167</v>
      </c>
      <c r="BO33" s="10">
        <f t="shared" si="40"/>
        <v>163</v>
      </c>
      <c r="BP33" s="10">
        <f>(1-(BC$13/BN33))*100</f>
        <v>4.6706586826347323</v>
      </c>
      <c r="BQ33" s="10">
        <f>(1-(BC$13/BO33))*100</f>
        <v>2.331288343558291</v>
      </c>
      <c r="BR33" s="8"/>
      <c r="BS33" s="9">
        <v>633</v>
      </c>
      <c r="BT33" s="9">
        <v>163</v>
      </c>
      <c r="BU33" s="9">
        <v>85</v>
      </c>
      <c r="BV33" s="9">
        <f t="shared" si="11"/>
        <v>199</v>
      </c>
      <c r="BW33" s="9">
        <f t="shared" si="12"/>
        <v>163</v>
      </c>
      <c r="BX33" s="9">
        <f t="shared" si="13"/>
        <v>82</v>
      </c>
      <c r="BY33" s="9">
        <f>BV33-$EF$13</f>
        <v>3</v>
      </c>
      <c r="BZ33" s="9">
        <f>BW33-$EG$13</f>
        <v>5.1999999999999886</v>
      </c>
      <c r="CA33" s="9">
        <f>BX33-$EH$13</f>
        <v>10</v>
      </c>
      <c r="CB33" s="10">
        <f>(1-(BV$13/BV33))*100</f>
        <v>1.5075376884422065</v>
      </c>
      <c r="CC33" s="10">
        <f>(1-(BW$13/BW33))*100</f>
        <v>3.1901840490797473</v>
      </c>
      <c r="CD33" s="10">
        <f t="shared" si="41"/>
        <v>201</v>
      </c>
      <c r="CE33" s="10">
        <f t="shared" si="42"/>
        <v>197</v>
      </c>
      <c r="CF33" s="10">
        <f>(1-(BV$13/CD33))*100</f>
        <v>2.4875621890547261</v>
      </c>
      <c r="CG33" s="10">
        <f>(1-(BV$13/CE33))*100</f>
        <v>0.50761421319797106</v>
      </c>
      <c r="CH33" s="10">
        <f t="shared" si="43"/>
        <v>165</v>
      </c>
      <c r="CI33" s="10">
        <f t="shared" si="44"/>
        <v>161</v>
      </c>
      <c r="CJ33" s="10">
        <f>(1-(BW$13/CH33))*100</f>
        <v>4.363636363636358</v>
      </c>
      <c r="CK33" s="10">
        <f>(1-(BW$13/CI33))*100</f>
        <v>1.9875776397515477</v>
      </c>
      <c r="CL33" s="8"/>
      <c r="CM33" s="9">
        <v>632</v>
      </c>
      <c r="CN33" s="9">
        <v>159.5</v>
      </c>
      <c r="CO33" s="9">
        <v>85</v>
      </c>
      <c r="CP33" s="9">
        <f t="shared" si="14"/>
        <v>198</v>
      </c>
      <c r="CQ33" s="9">
        <f t="shared" si="15"/>
        <v>159.5</v>
      </c>
      <c r="CR33" s="9">
        <f t="shared" si="16"/>
        <v>82</v>
      </c>
      <c r="CS33" s="9">
        <f>CP33-$EF$13</f>
        <v>2</v>
      </c>
      <c r="CT33" s="9">
        <f>CQ33-$EG$13</f>
        <v>1.6999999999999886</v>
      </c>
      <c r="CU33" s="9">
        <f>CR33-$EH$13</f>
        <v>10</v>
      </c>
      <c r="CV33" s="10">
        <f>(1-(CP$13/CP33))*100</f>
        <v>1.0101010101010055</v>
      </c>
      <c r="CW33" s="10">
        <f>(1-(CQ$13/CQ33))*100</f>
        <v>1.0658307210031248</v>
      </c>
      <c r="CX33" s="10">
        <f t="shared" si="45"/>
        <v>200</v>
      </c>
      <c r="CY33" s="10">
        <f t="shared" si="46"/>
        <v>196</v>
      </c>
      <c r="CZ33" s="10">
        <f>(1-(CP$13/CX33))*100</f>
        <v>2.0000000000000018</v>
      </c>
      <c r="DA33" s="10">
        <f>(1-(CP$13/CY33))*100</f>
        <v>0</v>
      </c>
      <c r="DB33" s="10">
        <f t="shared" si="47"/>
        <v>161.5</v>
      </c>
      <c r="DC33" s="10">
        <f t="shared" si="48"/>
        <v>157.5</v>
      </c>
      <c r="DD33" s="10">
        <f>(1-(CQ$13/DB33))*100</f>
        <v>2.2910216718266208</v>
      </c>
      <c r="DE33" s="10">
        <f>(1-(CQ$13/DC33))*100</f>
        <v>-0.19047619047620756</v>
      </c>
      <c r="DF33" s="8"/>
      <c r="DG33" s="9">
        <v>630</v>
      </c>
      <c r="DH33" s="9">
        <v>157.80000000000001</v>
      </c>
      <c r="DI33" s="9">
        <v>75</v>
      </c>
      <c r="DJ33" s="9">
        <f t="shared" si="17"/>
        <v>196</v>
      </c>
      <c r="DK33" s="9">
        <f t="shared" si="18"/>
        <v>157.80000000000001</v>
      </c>
      <c r="DL33" s="9">
        <f t="shared" si="19"/>
        <v>72</v>
      </c>
      <c r="DM33" s="9">
        <f>DJ33-$EF$13</f>
        <v>0</v>
      </c>
      <c r="DN33" s="9">
        <f>DK33-$EG$13</f>
        <v>0</v>
      </c>
      <c r="DO33" s="9">
        <f>DL33-$EH$13</f>
        <v>0</v>
      </c>
      <c r="DP33" s="9">
        <f>(1-(DJ$13/DJ33))*100</f>
        <v>0</v>
      </c>
      <c r="DQ33" s="9">
        <f>(1-(DK$13/DK33))*100</f>
        <v>0</v>
      </c>
      <c r="DR33" s="9">
        <f t="shared" si="51"/>
        <v>198</v>
      </c>
      <c r="DS33" s="9">
        <f t="shared" si="52"/>
        <v>194</v>
      </c>
      <c r="DT33" s="9">
        <f>(1-(DJ$13/DR33))*100</f>
        <v>1.0101010101010055</v>
      </c>
      <c r="DU33" s="9">
        <f>(1-(DJ$13/DS33))*100</f>
        <v>-1.0309278350515427</v>
      </c>
      <c r="DV33" s="9">
        <f t="shared" si="53"/>
        <v>159.80000000000001</v>
      </c>
      <c r="DW33" s="9">
        <f t="shared" si="54"/>
        <v>155.80000000000001</v>
      </c>
      <c r="DX33" s="9">
        <f>(1-(DK$13/DV33))*100</f>
        <v>1.2515644555694649</v>
      </c>
      <c r="DY33" s="9">
        <f>(1-(DK$13/DW33))*100</f>
        <v>-1.2836970474968012</v>
      </c>
      <c r="DZ33" s="8"/>
      <c r="EA33" s="8"/>
      <c r="EB33" s="8"/>
      <c r="EC33" s="8"/>
      <c r="ED33" s="8"/>
      <c r="EE33" s="8"/>
      <c r="EF33" s="8">
        <f t="shared" si="20"/>
        <v>-434</v>
      </c>
      <c r="EG33" s="8">
        <f t="shared" si="21"/>
        <v>0</v>
      </c>
      <c r="EH33" s="8">
        <f t="shared" si="22"/>
        <v>-3</v>
      </c>
      <c r="EI33" s="8"/>
      <c r="EJ33" s="8">
        <f>EF33-$EF$13</f>
        <v>-630</v>
      </c>
      <c r="EK33" s="8">
        <f>EG33-$EG$13</f>
        <v>-157.80000000000001</v>
      </c>
      <c r="EL33" s="8">
        <f>EH33-$EH$13</f>
        <v>-75</v>
      </c>
      <c r="EM33" s="8"/>
      <c r="EN33" s="57"/>
      <c r="EO33" s="58"/>
      <c r="EP33" s="9">
        <v>403.2</v>
      </c>
      <c r="EQ33" s="9">
        <f t="shared" si="25"/>
        <v>0.112</v>
      </c>
      <c r="ER33" s="9">
        <v>2.2850000000000001</v>
      </c>
      <c r="ES33" s="9">
        <v>0.114</v>
      </c>
      <c r="ET33" s="9">
        <v>1.294</v>
      </c>
      <c r="EU33" s="9">
        <v>0.16300000000000001</v>
      </c>
      <c r="EV33" s="56">
        <v>2.339</v>
      </c>
      <c r="EW33" s="56">
        <v>6.5000000000000002E-2</v>
      </c>
      <c r="EX33" s="56">
        <v>2.258</v>
      </c>
      <c r="EY33" s="56">
        <v>0.153</v>
      </c>
      <c r="EZ33" s="56">
        <v>95</v>
      </c>
      <c r="FA33" s="56">
        <f t="shared" si="55"/>
        <v>0.95</v>
      </c>
      <c r="FB33" s="56">
        <f t="shared" si="23"/>
        <v>7.2151898734177211E-2</v>
      </c>
      <c r="FC33" s="56">
        <f t="shared" si="49"/>
        <v>3.79197922477265E-2</v>
      </c>
      <c r="FD33" s="9">
        <f t="shared" si="56"/>
        <v>2.044</v>
      </c>
      <c r="FE33" s="9">
        <f t="shared" si="28"/>
        <v>2.1173106652139162</v>
      </c>
      <c r="FF33" s="9">
        <f t="shared" si="59"/>
        <v>31.039136302294196</v>
      </c>
      <c r="FG33" s="9"/>
    </row>
    <row r="34" spans="1:163" s="24" customFormat="1" x14ac:dyDescent="0.25">
      <c r="A34" s="9" t="s">
        <v>50</v>
      </c>
      <c r="B34" s="9">
        <v>440</v>
      </c>
      <c r="C34" s="9">
        <v>440</v>
      </c>
      <c r="D34" s="9">
        <f t="shared" si="0"/>
        <v>440</v>
      </c>
      <c r="E34" s="9">
        <f t="shared" si="58"/>
        <v>0.12222222222222222</v>
      </c>
      <c r="F34" s="9">
        <f t="shared" si="1"/>
        <v>0.20370370370370369</v>
      </c>
      <c r="G34" s="9">
        <v>434</v>
      </c>
      <c r="H34" s="9">
        <v>0</v>
      </c>
      <c r="I34" s="9">
        <v>3</v>
      </c>
      <c r="J34" s="8"/>
      <c r="K34" s="9">
        <v>655</v>
      </c>
      <c r="L34" s="9">
        <v>187</v>
      </c>
      <c r="M34" s="9">
        <v>100</v>
      </c>
      <c r="N34" s="9">
        <f t="shared" si="2"/>
        <v>221</v>
      </c>
      <c r="O34" s="9">
        <f t="shared" si="3"/>
        <v>187</v>
      </c>
      <c r="P34" s="9">
        <f t="shared" si="4"/>
        <v>97</v>
      </c>
      <c r="Q34" s="9">
        <f>N34-$EF$14</f>
        <v>10</v>
      </c>
      <c r="R34" s="9">
        <f>O34-$EG$14</f>
        <v>17</v>
      </c>
      <c r="S34" s="9">
        <f>P34-$EH$14</f>
        <v>20</v>
      </c>
      <c r="T34" s="9">
        <f>(1-(N$14/N34))*100</f>
        <v>4.5248868778280489</v>
      </c>
      <c r="U34" s="9">
        <f>(1-(O$14/O34))*100</f>
        <v>9.0909090909090935</v>
      </c>
      <c r="V34" s="9">
        <f t="shared" si="29"/>
        <v>223</v>
      </c>
      <c r="W34" s="9">
        <f t="shared" si="30"/>
        <v>219</v>
      </c>
      <c r="X34" s="9">
        <f>(1-(N$14/V34))*100</f>
        <v>5.3811659192825161</v>
      </c>
      <c r="Y34" s="9">
        <f>(1-(N$14/W34))*100</f>
        <v>3.6529680365296802</v>
      </c>
      <c r="Z34" s="9">
        <f t="shared" si="31"/>
        <v>189</v>
      </c>
      <c r="AA34" s="9">
        <f t="shared" si="32"/>
        <v>185</v>
      </c>
      <c r="AB34" s="9">
        <f>(1-(O$14/Z34))*100</f>
        <v>10.052910052910057</v>
      </c>
      <c r="AC34" s="9">
        <f>(1-(O$14/AA34))*100</f>
        <v>8.1081081081081035</v>
      </c>
      <c r="AD34" s="8"/>
      <c r="AE34" s="9">
        <v>653</v>
      </c>
      <c r="AF34" s="9">
        <v>182.2</v>
      </c>
      <c r="AG34" s="9">
        <v>100</v>
      </c>
      <c r="AH34" s="9">
        <f t="shared" si="5"/>
        <v>219</v>
      </c>
      <c r="AI34" s="9">
        <f t="shared" si="6"/>
        <v>182.2</v>
      </c>
      <c r="AJ34" s="9">
        <f t="shared" si="7"/>
        <v>97</v>
      </c>
      <c r="AK34" s="9">
        <f>AH34-$EF$14</f>
        <v>8</v>
      </c>
      <c r="AL34" s="9">
        <f>AI34-$EG$14</f>
        <v>12.199999999999989</v>
      </c>
      <c r="AM34" s="9">
        <f>AJ34-$EH$14</f>
        <v>20</v>
      </c>
      <c r="AN34" s="9">
        <f>(1-(AH$14/AH34))*100</f>
        <v>3.6529680365296802</v>
      </c>
      <c r="AO34" s="9">
        <f>(1-(AI$14/AI34))*100</f>
        <v>6.6959385290889077</v>
      </c>
      <c r="AP34" s="9">
        <f t="shared" si="33"/>
        <v>221</v>
      </c>
      <c r="AQ34" s="9">
        <f t="shared" si="34"/>
        <v>217</v>
      </c>
      <c r="AR34" s="9">
        <f>(1-(AH$14/AP34))*100</f>
        <v>4.5248868778280489</v>
      </c>
      <c r="AS34" s="9">
        <f>(1-(AH$14/AQ34))*100</f>
        <v>2.7649769585253448</v>
      </c>
      <c r="AT34" s="9">
        <f t="shared" si="35"/>
        <v>184.2</v>
      </c>
      <c r="AU34" s="9">
        <f t="shared" si="36"/>
        <v>180.2</v>
      </c>
      <c r="AV34" s="9">
        <f>(1-(AI$14/AT34))*100</f>
        <v>7.7090119435396236</v>
      </c>
      <c r="AW34" s="9">
        <f>(1-(AI$14/AU34))*100</f>
        <v>5.6603773584905648</v>
      </c>
      <c r="AX34" s="8"/>
      <c r="AY34" s="9">
        <v>648</v>
      </c>
      <c r="AZ34" s="9">
        <v>176.5</v>
      </c>
      <c r="BA34" s="9">
        <v>100</v>
      </c>
      <c r="BB34" s="9">
        <f t="shared" si="8"/>
        <v>214</v>
      </c>
      <c r="BC34" s="9">
        <f t="shared" si="9"/>
        <v>176.5</v>
      </c>
      <c r="BD34" s="9">
        <f t="shared" si="10"/>
        <v>97</v>
      </c>
      <c r="BE34" s="9">
        <f>BB34-$EF$14</f>
        <v>3</v>
      </c>
      <c r="BF34" s="9">
        <f>BC34-$EG$14</f>
        <v>6.5</v>
      </c>
      <c r="BG34" s="9">
        <f>BD34-$EH$14</f>
        <v>20</v>
      </c>
      <c r="BH34" s="10">
        <f>(1-(BB$14/BB34))*100</f>
        <v>2.8037383177570097</v>
      </c>
      <c r="BI34" s="10">
        <f>(1-(BC$14/BC34))*100</f>
        <v>4.1926345609065159</v>
      </c>
      <c r="BJ34" s="10">
        <f t="shared" si="37"/>
        <v>216</v>
      </c>
      <c r="BK34" s="10">
        <f t="shared" si="38"/>
        <v>212</v>
      </c>
      <c r="BL34" s="10">
        <f>(1-(BB$14/BJ34))*100</f>
        <v>3.703703703703709</v>
      </c>
      <c r="BM34" s="10">
        <f>(1-(BB$14/BK34))*100</f>
        <v>1.8867924528301883</v>
      </c>
      <c r="BN34" s="10">
        <f t="shared" si="39"/>
        <v>178.5</v>
      </c>
      <c r="BO34" s="10">
        <f t="shared" si="40"/>
        <v>174.5</v>
      </c>
      <c r="BP34" s="10">
        <f>(1-(BC$14/BN34))*100</f>
        <v>5.2661064425770343</v>
      </c>
      <c r="BQ34" s="10">
        <f>(1-(BC$14/BO34))*100</f>
        <v>3.0945558739255086</v>
      </c>
      <c r="BR34" s="8"/>
      <c r="BS34" s="9">
        <v>647</v>
      </c>
      <c r="BT34" s="9">
        <v>176</v>
      </c>
      <c r="BU34" s="9">
        <v>100</v>
      </c>
      <c r="BV34" s="9">
        <f t="shared" si="11"/>
        <v>213</v>
      </c>
      <c r="BW34" s="9">
        <f t="shared" si="12"/>
        <v>176</v>
      </c>
      <c r="BX34" s="9">
        <f t="shared" si="13"/>
        <v>97</v>
      </c>
      <c r="BY34" s="9">
        <f>BV34-$EF$14</f>
        <v>2</v>
      </c>
      <c r="BZ34" s="9">
        <f>BW34-$EG$14</f>
        <v>6</v>
      </c>
      <c r="CA34" s="9">
        <f>BX34-$EH$14</f>
        <v>20</v>
      </c>
      <c r="CB34" s="10">
        <f>(1-(BV$14/BV34))*100</f>
        <v>0.93896713615023719</v>
      </c>
      <c r="CC34" s="10">
        <f>(1-(BW$14/BW34))*100</f>
        <v>3.4090909090909061</v>
      </c>
      <c r="CD34" s="10">
        <f t="shared" si="41"/>
        <v>215</v>
      </c>
      <c r="CE34" s="10">
        <f t="shared" si="42"/>
        <v>211</v>
      </c>
      <c r="CF34" s="10">
        <f>(1-(BV$14/CD34))*100</f>
        <v>1.8604651162790753</v>
      </c>
      <c r="CG34" s="10">
        <f>(1-(BV$14/CE34))*100</f>
        <v>0</v>
      </c>
      <c r="CH34" s="10">
        <f t="shared" si="43"/>
        <v>178</v>
      </c>
      <c r="CI34" s="10">
        <f t="shared" si="44"/>
        <v>174</v>
      </c>
      <c r="CJ34" s="10">
        <f>(1-(BW$14/CH34))*100</f>
        <v>4.4943820224719104</v>
      </c>
      <c r="CK34" s="10">
        <f>(1-(BW$14/CI34))*100</f>
        <v>2.2988505747126409</v>
      </c>
      <c r="CL34" s="8"/>
      <c r="CM34" s="9">
        <v>647</v>
      </c>
      <c r="CN34" s="9">
        <v>171.7</v>
      </c>
      <c r="CO34" s="9">
        <v>100</v>
      </c>
      <c r="CP34" s="9">
        <f t="shared" si="14"/>
        <v>213</v>
      </c>
      <c r="CQ34" s="9">
        <f t="shared" si="15"/>
        <v>171.7</v>
      </c>
      <c r="CR34" s="9">
        <f t="shared" si="16"/>
        <v>97</v>
      </c>
      <c r="CS34" s="9">
        <f>CP34-$EF$14</f>
        <v>2</v>
      </c>
      <c r="CT34" s="9">
        <f>CQ34-$EG$14</f>
        <v>1.6999999999999886</v>
      </c>
      <c r="CU34" s="9">
        <f>CR34-$EH$14</f>
        <v>20</v>
      </c>
      <c r="CV34" s="10">
        <f>(1-(CP$14/CP34))*100</f>
        <v>0.93896713615023719</v>
      </c>
      <c r="CW34" s="10">
        <f>(1-(CQ$14/CQ34))*100</f>
        <v>0.99009900990097988</v>
      </c>
      <c r="CX34" s="10">
        <f t="shared" si="45"/>
        <v>215</v>
      </c>
      <c r="CY34" s="10">
        <f t="shared" si="46"/>
        <v>211</v>
      </c>
      <c r="CZ34" s="10">
        <f>(1-(CP$14/CX34))*100</f>
        <v>1.8604651162790753</v>
      </c>
      <c r="DA34" s="10">
        <f>(1-(CP$14/CY34))*100</f>
        <v>0</v>
      </c>
      <c r="DB34" s="10">
        <f t="shared" si="47"/>
        <v>173.7</v>
      </c>
      <c r="DC34" s="10">
        <f t="shared" si="48"/>
        <v>169.7</v>
      </c>
      <c r="DD34" s="10">
        <f>(1-(CQ$14/DB34))*100</f>
        <v>2.1301093839953933</v>
      </c>
      <c r="DE34" s="10">
        <f>(1-(CQ$14/DC34))*100</f>
        <v>-0.1767825574543469</v>
      </c>
      <c r="DF34" s="8"/>
      <c r="DG34" s="9">
        <v>645</v>
      </c>
      <c r="DH34" s="9">
        <v>170</v>
      </c>
      <c r="DI34" s="9">
        <v>80</v>
      </c>
      <c r="DJ34" s="9">
        <f t="shared" si="17"/>
        <v>211</v>
      </c>
      <c r="DK34" s="9">
        <f t="shared" si="18"/>
        <v>170</v>
      </c>
      <c r="DL34" s="9">
        <f t="shared" si="19"/>
        <v>77</v>
      </c>
      <c r="DM34" s="9">
        <f>DJ34-$EF$14</f>
        <v>0</v>
      </c>
      <c r="DN34" s="9">
        <f>DK34-$EG$14</f>
        <v>0</v>
      </c>
      <c r="DO34" s="9">
        <f>DL34-$EH$14</f>
        <v>0</v>
      </c>
      <c r="DP34" s="9">
        <f>(1-(DJ$14/DJ34))*100</f>
        <v>0</v>
      </c>
      <c r="DQ34" s="9">
        <f>(1-(DK$14/DK34))*100</f>
        <v>0</v>
      </c>
      <c r="DR34" s="9">
        <f t="shared" si="51"/>
        <v>213</v>
      </c>
      <c r="DS34" s="9">
        <f t="shared" si="52"/>
        <v>209</v>
      </c>
      <c r="DT34" s="9">
        <f>(1-(DJ$14/DR34))*100</f>
        <v>0.93896713615023719</v>
      </c>
      <c r="DU34" s="9">
        <f>(1-(DJ$14/DS34))*100</f>
        <v>-0.95693779904306719</v>
      </c>
      <c r="DV34" s="9">
        <f t="shared" si="53"/>
        <v>172</v>
      </c>
      <c r="DW34" s="9">
        <f t="shared" si="54"/>
        <v>168</v>
      </c>
      <c r="DX34" s="9">
        <f>(1-(DK$14/DV34))*100</f>
        <v>1.1627906976744207</v>
      </c>
      <c r="DY34" s="9">
        <f>(1-(DK$14/DW34))*100</f>
        <v>-1.1904761904761862</v>
      </c>
      <c r="DZ34" s="8"/>
      <c r="EA34" s="8"/>
      <c r="EB34" s="8"/>
      <c r="EC34" s="8"/>
      <c r="ED34" s="8"/>
      <c r="EE34" s="8"/>
      <c r="EF34" s="8">
        <f t="shared" si="20"/>
        <v>-434</v>
      </c>
      <c r="EG34" s="8">
        <f t="shared" si="21"/>
        <v>0</v>
      </c>
      <c r="EH34" s="8">
        <f t="shared" si="22"/>
        <v>-3</v>
      </c>
      <c r="EI34" s="8"/>
      <c r="EJ34" s="8">
        <f>EF34-$EF$14</f>
        <v>-645</v>
      </c>
      <c r="EK34" s="8">
        <f>EG34-$EG$14</f>
        <v>-170</v>
      </c>
      <c r="EL34" s="8">
        <f>EH34-$EH$14</f>
        <v>-80</v>
      </c>
      <c r="EM34" s="8"/>
      <c r="EN34" s="59"/>
      <c r="EO34" s="60"/>
      <c r="EP34" s="9">
        <v>440</v>
      </c>
      <c r="EQ34" s="9">
        <f t="shared" si="25"/>
        <v>0.12222222222222222</v>
      </c>
      <c r="ER34" s="9">
        <v>2.31</v>
      </c>
      <c r="ES34" s="9">
        <v>4.2000000000000003E-2</v>
      </c>
      <c r="ET34" s="9">
        <v>1.294</v>
      </c>
      <c r="EU34" s="9">
        <v>0.151</v>
      </c>
      <c r="EV34" s="56">
        <v>2.2890000000000001</v>
      </c>
      <c r="EW34" s="56">
        <v>4.9000000000000002E-2</v>
      </c>
      <c r="EX34" s="56">
        <v>2.0960000000000001</v>
      </c>
      <c r="EY34" s="56">
        <v>6.7000000000000004E-2</v>
      </c>
      <c r="EZ34" s="56">
        <v>105</v>
      </c>
      <c r="FA34" s="56">
        <f t="shared" si="55"/>
        <v>1.05</v>
      </c>
      <c r="FB34" s="56">
        <f t="shared" si="23"/>
        <v>7.7777777777777779E-2</v>
      </c>
      <c r="FC34" s="56">
        <f t="shared" si="49"/>
        <v>4.0799319711571073E-2</v>
      </c>
      <c r="FD34" s="9">
        <f t="shared" si="56"/>
        <v>1.9972500000000002</v>
      </c>
      <c r="FE34" s="9">
        <f t="shared" si="28"/>
        <v>1.9679011368025892</v>
      </c>
      <c r="FF34" s="9">
        <f t="shared" si="59"/>
        <v>33.13525276196853</v>
      </c>
      <c r="FG34" s="9"/>
    </row>
    <row r="35" spans="1:163" s="24" customFormat="1" x14ac:dyDescent="0.25">
      <c r="A35" s="23" t="s">
        <v>51</v>
      </c>
      <c r="B35" s="23">
        <v>113.7</v>
      </c>
      <c r="C35" s="23">
        <v>116.9</v>
      </c>
      <c r="D35" s="23">
        <f t="shared" si="0"/>
        <v>115.30000000000001</v>
      </c>
      <c r="E35" s="23">
        <f>D35/3600</f>
        <v>3.202777777777778E-2</v>
      </c>
      <c r="F35" s="23">
        <f t="shared" si="1"/>
        <v>5.3379629629629638E-2</v>
      </c>
      <c r="G35" s="23">
        <v>434</v>
      </c>
      <c r="H35" s="23">
        <v>0</v>
      </c>
      <c r="I35" s="23">
        <v>3</v>
      </c>
      <c r="J35" s="8"/>
      <c r="K35" s="23">
        <v>525</v>
      </c>
      <c r="L35" s="23">
        <v>69.400000000000006</v>
      </c>
      <c r="M35" s="23">
        <v>40</v>
      </c>
      <c r="N35" s="23">
        <f t="shared" si="2"/>
        <v>91</v>
      </c>
      <c r="O35" s="23">
        <f t="shared" si="3"/>
        <v>69.400000000000006</v>
      </c>
      <c r="P35" s="23">
        <f t="shared" si="4"/>
        <v>37</v>
      </c>
      <c r="Q35" s="23">
        <f>N35-$EF$5</f>
        <v>0.5</v>
      </c>
      <c r="R35" s="23">
        <f>O35-$EG$5</f>
        <v>0.60000000000000853</v>
      </c>
      <c r="S35" s="23">
        <f>P35-$EH$5</f>
        <v>5</v>
      </c>
      <c r="T35" s="23">
        <f>(1-(N$5/N35))*100</f>
        <v>0.5494505494505475</v>
      </c>
      <c r="U35" s="23">
        <f>(1-(O$5/O35))*100</f>
        <v>0.86455331412105263</v>
      </c>
      <c r="V35" s="23">
        <f t="shared" si="29"/>
        <v>93</v>
      </c>
      <c r="W35" s="23">
        <f t="shared" si="30"/>
        <v>89</v>
      </c>
      <c r="X35" s="23">
        <f>(1-(N$5/V35))*100</f>
        <v>2.6881720430107503</v>
      </c>
      <c r="Y35" s="23">
        <f>(1-(N$5/W35))*100</f>
        <v>-1.6853932584269593</v>
      </c>
      <c r="Z35" s="23">
        <f t="shared" si="31"/>
        <v>71.400000000000006</v>
      </c>
      <c r="AA35" s="23">
        <f t="shared" si="32"/>
        <v>67.400000000000006</v>
      </c>
      <c r="AB35" s="23">
        <f>(1-(O$5/Z35))*100</f>
        <v>3.6414565826330625</v>
      </c>
      <c r="AC35" s="23">
        <f>(1-(O$5/AA35))*100</f>
        <v>-2.0771513353115667</v>
      </c>
      <c r="AD35" s="8"/>
      <c r="AE35" s="23">
        <v>525</v>
      </c>
      <c r="AF35" s="23">
        <v>68.7</v>
      </c>
      <c r="AG35" s="23">
        <v>40</v>
      </c>
      <c r="AH35" s="23">
        <f t="shared" si="5"/>
        <v>91</v>
      </c>
      <c r="AI35" s="23">
        <f t="shared" si="6"/>
        <v>68.7</v>
      </c>
      <c r="AJ35" s="23">
        <f t="shared" si="7"/>
        <v>37</v>
      </c>
      <c r="AK35" s="23">
        <f>AH35-$EF$5</f>
        <v>0.5</v>
      </c>
      <c r="AL35" s="23">
        <f>AI35-$EG$5</f>
        <v>-9.9999999999994316E-2</v>
      </c>
      <c r="AM35" s="23">
        <f>AJ35-$EH$5</f>
        <v>5</v>
      </c>
      <c r="AN35" s="23">
        <f>(1-(AH$5/AH35))*100</f>
        <v>0.5494505494505475</v>
      </c>
      <c r="AO35" s="23">
        <f>(1-(AI$5/AI35))*100</f>
        <v>-0.14556040756912303</v>
      </c>
      <c r="AP35" s="23">
        <f t="shared" si="33"/>
        <v>93</v>
      </c>
      <c r="AQ35" s="23">
        <f t="shared" si="34"/>
        <v>89</v>
      </c>
      <c r="AR35" s="23">
        <f>(1-(AH$5/AP35))*100</f>
        <v>2.6881720430107503</v>
      </c>
      <c r="AS35" s="23">
        <f>(1-(AH$5/AQ35))*100</f>
        <v>-1.6853932584269593</v>
      </c>
      <c r="AT35" s="23">
        <f t="shared" si="35"/>
        <v>70.7</v>
      </c>
      <c r="AU35" s="23">
        <f t="shared" si="36"/>
        <v>66.7</v>
      </c>
      <c r="AV35" s="23">
        <f>(1-(AI$5/AT35))*100</f>
        <v>2.6874115983026914</v>
      </c>
      <c r="AW35" s="23">
        <f>(1-(AI$5/AU35))*100</f>
        <v>-3.1484257871064347</v>
      </c>
      <c r="AX35" s="8"/>
      <c r="AY35" s="23">
        <v>525</v>
      </c>
      <c r="AZ35" s="23">
        <v>68.5</v>
      </c>
      <c r="BA35" s="23">
        <v>40</v>
      </c>
      <c r="BB35" s="23">
        <f t="shared" si="8"/>
        <v>91</v>
      </c>
      <c r="BC35" s="23">
        <f t="shared" si="9"/>
        <v>68.5</v>
      </c>
      <c r="BD35" s="23">
        <f t="shared" si="10"/>
        <v>37</v>
      </c>
      <c r="BE35" s="23">
        <f>BB35-$EF$5</f>
        <v>0.5</v>
      </c>
      <c r="BF35" s="23">
        <f>BC35-$EG$5</f>
        <v>-0.29999999999999716</v>
      </c>
      <c r="BG35" s="23">
        <f>BD35-$EH$5</f>
        <v>5</v>
      </c>
      <c r="BH35" s="10">
        <f>(1-(BB$5/BB35))*100</f>
        <v>1.6483516483516536</v>
      </c>
      <c r="BI35" s="10">
        <f>(1-(BC$5/BC35))*100</f>
        <v>-2.7737226277372296</v>
      </c>
      <c r="BJ35" s="10">
        <f t="shared" si="37"/>
        <v>93</v>
      </c>
      <c r="BK35" s="10">
        <f t="shared" si="38"/>
        <v>89</v>
      </c>
      <c r="BL35" s="10">
        <f>(1-(BB$5/BJ35))*100</f>
        <v>3.7634408602150504</v>
      </c>
      <c r="BM35" s="10">
        <f>(1-(BB$5/BK35))*100</f>
        <v>-0.56179775280897903</v>
      </c>
      <c r="BN35" s="10">
        <f t="shared" si="39"/>
        <v>70.5</v>
      </c>
      <c r="BO35" s="10">
        <f t="shared" si="40"/>
        <v>66.5</v>
      </c>
      <c r="BP35" s="10">
        <f>(1-(BC$5/BN35))*100</f>
        <v>0.14184397163119478</v>
      </c>
      <c r="BQ35" s="10">
        <f>(1-(BC$5/BO35))*100</f>
        <v>-5.8646616541353502</v>
      </c>
      <c r="BR35" s="8"/>
      <c r="BS35" s="23">
        <v>525</v>
      </c>
      <c r="BT35" s="23">
        <v>68.5</v>
      </c>
      <c r="BU35" s="23">
        <v>40</v>
      </c>
      <c r="BV35" s="23">
        <f t="shared" si="11"/>
        <v>91</v>
      </c>
      <c r="BW35" s="23">
        <f t="shared" si="12"/>
        <v>68.5</v>
      </c>
      <c r="BX35" s="23">
        <f t="shared" si="13"/>
        <v>37</v>
      </c>
      <c r="BY35" s="23">
        <f>BV35-$EF$5</f>
        <v>0.5</v>
      </c>
      <c r="BZ35" s="23">
        <f>BW35-$EG$5</f>
        <v>-0.29999999999999716</v>
      </c>
      <c r="CA35" s="23">
        <f>BX35-$EH$5</f>
        <v>5</v>
      </c>
      <c r="CB35" s="10">
        <f>(1-(BV$5/BV35))*100</f>
        <v>0.5494505494505475</v>
      </c>
      <c r="CC35" s="10">
        <f>(1-(BW$5/BW35))*100</f>
        <v>-0.43795620437956373</v>
      </c>
      <c r="CD35" s="10">
        <f t="shared" si="41"/>
        <v>93</v>
      </c>
      <c r="CE35" s="10">
        <f t="shared" si="42"/>
        <v>89</v>
      </c>
      <c r="CF35" s="10">
        <f>(1-(BV$5/CD35))*100</f>
        <v>2.6881720430107503</v>
      </c>
      <c r="CG35" s="10">
        <f>(1-(BV$5/CE35))*100</f>
        <v>-1.6853932584269593</v>
      </c>
      <c r="CH35" s="10">
        <f t="shared" si="43"/>
        <v>70.5</v>
      </c>
      <c r="CI35" s="10">
        <f t="shared" si="44"/>
        <v>66.5</v>
      </c>
      <c r="CJ35" s="10">
        <f>(1-(BW$5/CH35))*100</f>
        <v>2.4113475177304999</v>
      </c>
      <c r="CK35" s="10">
        <f>(1-(BW$5/CI35))*100</f>
        <v>-3.4586466165413388</v>
      </c>
      <c r="CL35" s="8"/>
      <c r="CM35" s="23">
        <v>524.5</v>
      </c>
      <c r="CN35" s="23">
        <v>68.8</v>
      </c>
      <c r="CO35" s="23">
        <v>35</v>
      </c>
      <c r="CP35" s="23">
        <f t="shared" si="14"/>
        <v>90.5</v>
      </c>
      <c r="CQ35" s="23">
        <f t="shared" si="15"/>
        <v>68.8</v>
      </c>
      <c r="CR35" s="23">
        <f t="shared" si="16"/>
        <v>32</v>
      </c>
      <c r="CS35" s="23">
        <f>CP35-$EF$5</f>
        <v>0</v>
      </c>
      <c r="CT35" s="23">
        <f>CQ35-$EG$5</f>
        <v>0</v>
      </c>
      <c r="CU35" s="23">
        <f>CR35-$EH$5</f>
        <v>0</v>
      </c>
      <c r="CV35" s="10">
        <f>(1-(CP$5/CP35))*100</f>
        <v>0</v>
      </c>
      <c r="CW35" s="10">
        <f>(1-(CQ$5/CQ35))*100</f>
        <v>0</v>
      </c>
      <c r="CX35" s="10">
        <f t="shared" si="45"/>
        <v>92.5</v>
      </c>
      <c r="CY35" s="10">
        <f t="shared" si="46"/>
        <v>88.5</v>
      </c>
      <c r="CZ35" s="10">
        <f>(1-(CP$5/CX35))*100</f>
        <v>2.1621621621621623</v>
      </c>
      <c r="DA35" s="10">
        <f>(1-(CP$5/CY35))*100</f>
        <v>-2.2598870056497189</v>
      </c>
      <c r="DB35" s="10">
        <f t="shared" si="47"/>
        <v>70.8</v>
      </c>
      <c r="DC35" s="10">
        <f t="shared" si="48"/>
        <v>66.8</v>
      </c>
      <c r="DD35" s="10">
        <f>(1-(CQ$5/DB35))*100</f>
        <v>2.8248587570621431</v>
      </c>
      <c r="DE35" s="10">
        <f>(1-(CQ$5/DC35))*100</f>
        <v>-2.9940119760478945</v>
      </c>
      <c r="DF35" s="8"/>
      <c r="DG35" s="23">
        <v>524.5</v>
      </c>
      <c r="DH35" s="23">
        <v>68.8</v>
      </c>
      <c r="DI35" s="23">
        <v>35</v>
      </c>
      <c r="DJ35" s="23">
        <f t="shared" si="17"/>
        <v>90.5</v>
      </c>
      <c r="DK35" s="23">
        <f t="shared" si="18"/>
        <v>68.8</v>
      </c>
      <c r="DL35" s="23">
        <f t="shared" si="19"/>
        <v>32</v>
      </c>
      <c r="DM35" s="23">
        <f>DJ35-$EF$5</f>
        <v>0</v>
      </c>
      <c r="DN35" s="23">
        <f>DK35-$EG$5</f>
        <v>0</v>
      </c>
      <c r="DO35" s="23">
        <f>DL35-$EH$5</f>
        <v>0</v>
      </c>
      <c r="DP35" s="23">
        <f>(1-(DJ$5/DJ35))*100</f>
        <v>0</v>
      </c>
      <c r="DQ35" s="23">
        <f>(1-(DK$5/DK35))*100</f>
        <v>0</v>
      </c>
      <c r="DR35" s="23">
        <f t="shared" si="51"/>
        <v>92.5</v>
      </c>
      <c r="DS35" s="23">
        <f t="shared" si="52"/>
        <v>88.5</v>
      </c>
      <c r="DT35" s="23">
        <f>(1-(DJ$5/DR35))*100</f>
        <v>2.1621621621621623</v>
      </c>
      <c r="DU35" s="23">
        <f>(1-(DJ$5/DS35))*100</f>
        <v>-2.2598870056497189</v>
      </c>
      <c r="DV35" s="23">
        <f t="shared" si="53"/>
        <v>70.8</v>
      </c>
      <c r="DW35" s="23">
        <f t="shared" si="54"/>
        <v>66.8</v>
      </c>
      <c r="DX35" s="23">
        <f>(1-(DK$5/DV35))*100</f>
        <v>2.8248587570621431</v>
      </c>
      <c r="DY35" s="23">
        <f>(1-(DK$5/DW35))*100</f>
        <v>-2.9940119760478945</v>
      </c>
      <c r="DZ35" s="8"/>
      <c r="EA35" s="8">
        <v>523.5</v>
      </c>
      <c r="EB35" s="8">
        <v>70.400000000000006</v>
      </c>
      <c r="EC35" s="8">
        <v>28</v>
      </c>
      <c r="ED35" s="8"/>
      <c r="EE35" s="8"/>
      <c r="EF35" s="8">
        <f t="shared" si="20"/>
        <v>89.5</v>
      </c>
      <c r="EG35" s="8">
        <f t="shared" si="21"/>
        <v>70.400000000000006</v>
      </c>
      <c r="EH35" s="8">
        <f t="shared" si="22"/>
        <v>25</v>
      </c>
      <c r="EI35" s="8"/>
      <c r="EJ35" s="8">
        <f>EF35-$EF$5</f>
        <v>-1</v>
      </c>
      <c r="EK35" s="8">
        <f>EG35-$EG$5</f>
        <v>1.6000000000000085</v>
      </c>
      <c r="EL35" s="8">
        <f>EH35-$EH$5</f>
        <v>-7</v>
      </c>
      <c r="EM35" s="8"/>
      <c r="EN35" s="61" t="s">
        <v>35</v>
      </c>
      <c r="EO35" s="62"/>
      <c r="EP35" s="23">
        <v>115.2</v>
      </c>
      <c r="EQ35" s="23">
        <f t="shared" si="25"/>
        <v>3.2000000000000001E-2</v>
      </c>
      <c r="ER35" s="23"/>
      <c r="ES35" s="23"/>
      <c r="ET35" s="23"/>
      <c r="EU35" s="23"/>
      <c r="EV35" s="63"/>
      <c r="EW35" s="63"/>
      <c r="EX35" s="63"/>
      <c r="EY35" s="63"/>
      <c r="EZ35" s="63">
        <v>40</v>
      </c>
      <c r="FA35" s="63">
        <f t="shared" si="55"/>
        <v>0.4</v>
      </c>
      <c r="FB35" s="63">
        <f t="shared" si="23"/>
        <v>3.529411764705883E-2</v>
      </c>
      <c r="FC35" s="63" t="e">
        <f t="shared" si="49"/>
        <v>#DIV/0!</v>
      </c>
      <c r="FD35" s="23">
        <f t="shared" si="56"/>
        <v>0</v>
      </c>
      <c r="FE35" s="23">
        <f t="shared" si="28"/>
        <v>0</v>
      </c>
      <c r="FF35" s="23"/>
      <c r="FG35" s="23"/>
    </row>
    <row r="36" spans="1:163" s="24" customFormat="1" x14ac:dyDescent="0.25">
      <c r="A36" s="23" t="s">
        <v>51</v>
      </c>
      <c r="B36" s="23">
        <v>150.30000000000001</v>
      </c>
      <c r="C36" s="23">
        <v>152.19999999999999</v>
      </c>
      <c r="D36" s="23">
        <f t="shared" si="0"/>
        <v>151.25</v>
      </c>
      <c r="E36" s="23">
        <f t="shared" ref="E36:E44" si="60">D36/3600</f>
        <v>4.2013888888888892E-2</v>
      </c>
      <c r="F36" s="23">
        <f t="shared" si="1"/>
        <v>7.0023148148148154E-2</v>
      </c>
      <c r="G36" s="23">
        <v>434</v>
      </c>
      <c r="H36" s="23">
        <v>0</v>
      </c>
      <c r="I36" s="23">
        <v>3</v>
      </c>
      <c r="J36" s="8"/>
      <c r="K36" s="23">
        <v>543</v>
      </c>
      <c r="L36" s="23">
        <v>84.3</v>
      </c>
      <c r="M36" s="23">
        <v>45</v>
      </c>
      <c r="N36" s="23">
        <f t="shared" si="2"/>
        <v>109</v>
      </c>
      <c r="O36" s="23">
        <f t="shared" si="3"/>
        <v>84.3</v>
      </c>
      <c r="P36" s="23">
        <f t="shared" si="4"/>
        <v>42</v>
      </c>
      <c r="Q36" s="23">
        <f>N36-$EF$6</f>
        <v>1</v>
      </c>
      <c r="R36" s="23">
        <f>O36-$EG$6</f>
        <v>2.5999999999999943</v>
      </c>
      <c r="S36" s="23">
        <f>P36-$EH$6</f>
        <v>5</v>
      </c>
      <c r="T36" s="23">
        <f>(1-(N$6/N36))*100</f>
        <v>0.91743119266054496</v>
      </c>
      <c r="U36" s="23">
        <f>(1-(O$6/O36))*100</f>
        <v>3.0842230130486259</v>
      </c>
      <c r="V36" s="23">
        <f t="shared" si="29"/>
        <v>111</v>
      </c>
      <c r="W36" s="23">
        <f t="shared" si="30"/>
        <v>107</v>
      </c>
      <c r="X36" s="23">
        <f>(1-(N$6/V36))*100</f>
        <v>2.7027027027026973</v>
      </c>
      <c r="Y36" s="23">
        <f>(1-(N$6/W36))*100</f>
        <v>-0.93457943925232545</v>
      </c>
      <c r="Z36" s="23">
        <f t="shared" si="31"/>
        <v>86.3</v>
      </c>
      <c r="AA36" s="23">
        <f t="shared" si="32"/>
        <v>82.3</v>
      </c>
      <c r="AB36" s="23">
        <f>(1-(O$6/Z36))*100</f>
        <v>5.3302433371958173</v>
      </c>
      <c r="AC36" s="23">
        <f>(1-(O$6/AA36))*100</f>
        <v>0.72904009720533569</v>
      </c>
      <c r="AD36" s="8"/>
      <c r="AE36" s="23">
        <v>541</v>
      </c>
      <c r="AF36" s="23">
        <v>82.3</v>
      </c>
      <c r="AG36" s="23">
        <v>45</v>
      </c>
      <c r="AH36" s="23">
        <f t="shared" si="5"/>
        <v>107</v>
      </c>
      <c r="AI36" s="23">
        <f t="shared" si="6"/>
        <v>82.3</v>
      </c>
      <c r="AJ36" s="23">
        <f t="shared" si="7"/>
        <v>42</v>
      </c>
      <c r="AK36" s="23">
        <f>AH36-$EF$6</f>
        <v>-1</v>
      </c>
      <c r="AL36" s="23">
        <f>AI36-$EG$6</f>
        <v>0.59999999999999432</v>
      </c>
      <c r="AM36" s="23">
        <f>AJ36-$EH$6</f>
        <v>5</v>
      </c>
      <c r="AN36" s="23">
        <f>(1-(AH$6/AH36))*100</f>
        <v>-0.93457943925232545</v>
      </c>
      <c r="AO36" s="23">
        <f>(1-(AI$6/AI36))*100</f>
        <v>0.72904009720533569</v>
      </c>
      <c r="AP36" s="23">
        <f t="shared" si="33"/>
        <v>109</v>
      </c>
      <c r="AQ36" s="23">
        <f t="shared" si="34"/>
        <v>105</v>
      </c>
      <c r="AR36" s="23">
        <f>(1-(AH$6/AP36))*100</f>
        <v>0.91743119266054496</v>
      </c>
      <c r="AS36" s="23">
        <f>(1-(AH$6/AQ36))*100</f>
        <v>-2.857142857142847</v>
      </c>
      <c r="AT36" s="23">
        <f t="shared" si="35"/>
        <v>84.3</v>
      </c>
      <c r="AU36" s="23">
        <f t="shared" si="36"/>
        <v>80.3</v>
      </c>
      <c r="AV36" s="23">
        <f>(1-(AI$6/AT36))*100</f>
        <v>3.0842230130486259</v>
      </c>
      <c r="AW36" s="23">
        <f>(1-(AI$6/AU36))*100</f>
        <v>-1.7434620174346271</v>
      </c>
      <c r="AX36" s="8"/>
      <c r="AY36" s="23">
        <v>541</v>
      </c>
      <c r="AZ36" s="23">
        <v>82.4</v>
      </c>
      <c r="BA36" s="23">
        <v>45</v>
      </c>
      <c r="BB36" s="23">
        <f t="shared" si="8"/>
        <v>107</v>
      </c>
      <c r="BC36" s="23">
        <f t="shared" si="9"/>
        <v>82.4</v>
      </c>
      <c r="BD36" s="23">
        <f t="shared" si="10"/>
        <v>42</v>
      </c>
      <c r="BE36" s="23">
        <f>BB36-$EF$6</f>
        <v>-1</v>
      </c>
      <c r="BF36" s="23">
        <f>BC36-$EG$6</f>
        <v>0.70000000000000284</v>
      </c>
      <c r="BG36" s="23">
        <f>BD36-$EH$6</f>
        <v>5</v>
      </c>
      <c r="BH36" s="10">
        <f>(1-(BB$6/BB36))*100</f>
        <v>0.46728971962616273</v>
      </c>
      <c r="BI36" s="10">
        <f>(1-(BC$6/BC36))*100</f>
        <v>-1.5776699029126151</v>
      </c>
      <c r="BJ36" s="10">
        <f t="shared" si="37"/>
        <v>109</v>
      </c>
      <c r="BK36" s="10">
        <f t="shared" si="38"/>
        <v>105</v>
      </c>
      <c r="BL36" s="10">
        <f>(1-(BB$6/BJ36))*100</f>
        <v>2.2935779816513735</v>
      </c>
      <c r="BM36" s="10">
        <f>(1-(BB$6/BK36))*100</f>
        <v>-1.4285714285714235</v>
      </c>
      <c r="BN36" s="10">
        <f t="shared" si="39"/>
        <v>84.4</v>
      </c>
      <c r="BO36" s="10">
        <f t="shared" si="40"/>
        <v>80.400000000000006</v>
      </c>
      <c r="BP36" s="10">
        <f>(1-(BC$6/BN36))*100</f>
        <v>0.82938388625592996</v>
      </c>
      <c r="BQ36" s="10">
        <f>(1-(BC$6/BO36))*100</f>
        <v>-4.1044776119403048</v>
      </c>
      <c r="BR36" s="8"/>
      <c r="BS36" s="23">
        <v>542</v>
      </c>
      <c r="BT36" s="23">
        <v>81.7</v>
      </c>
      <c r="BU36" s="23">
        <v>45</v>
      </c>
      <c r="BV36" s="23">
        <f t="shared" si="11"/>
        <v>108</v>
      </c>
      <c r="BW36" s="23">
        <f t="shared" si="12"/>
        <v>81.7</v>
      </c>
      <c r="BX36" s="23">
        <f t="shared" si="13"/>
        <v>42</v>
      </c>
      <c r="BY36" s="23">
        <f>BV36-$EF$6</f>
        <v>0</v>
      </c>
      <c r="BZ36" s="23">
        <f>BW36-$EG$6</f>
        <v>0</v>
      </c>
      <c r="CA36" s="23">
        <f>BX36-$EH$6</f>
        <v>5</v>
      </c>
      <c r="CB36" s="10">
        <f>(1-(BV$6/BV36))*100</f>
        <v>0</v>
      </c>
      <c r="CC36" s="10">
        <f>(1-(BW$6/BW36))*100</f>
        <v>0</v>
      </c>
      <c r="CD36" s="10">
        <f t="shared" si="41"/>
        <v>110</v>
      </c>
      <c r="CE36" s="10">
        <f t="shared" si="42"/>
        <v>106</v>
      </c>
      <c r="CF36" s="10">
        <f>(1-(BV$6/CD36))*100</f>
        <v>1.8181818181818188</v>
      </c>
      <c r="CG36" s="10">
        <f>(1-(BV$6/CE36))*100</f>
        <v>-1.8867924528301883</v>
      </c>
      <c r="CH36" s="10">
        <f t="shared" si="43"/>
        <v>83.7</v>
      </c>
      <c r="CI36" s="10">
        <f t="shared" si="44"/>
        <v>79.7</v>
      </c>
      <c r="CJ36" s="10">
        <f>(1-(BW$6/CH36))*100</f>
        <v>2.389486260453999</v>
      </c>
      <c r="CK36" s="10">
        <f>(1-(BW$6/CI36))*100</f>
        <v>-2.5094102885821812</v>
      </c>
      <c r="CL36" s="8"/>
      <c r="CM36" s="23">
        <v>542</v>
      </c>
      <c r="CN36" s="23">
        <v>81.7</v>
      </c>
      <c r="CO36" s="23">
        <v>40</v>
      </c>
      <c r="CP36" s="23">
        <f t="shared" si="14"/>
        <v>108</v>
      </c>
      <c r="CQ36" s="23">
        <f t="shared" si="15"/>
        <v>81.7</v>
      </c>
      <c r="CR36" s="23">
        <f t="shared" si="16"/>
        <v>37</v>
      </c>
      <c r="CS36" s="23">
        <f>CP36-$EF$6</f>
        <v>0</v>
      </c>
      <c r="CT36" s="23">
        <f>CQ36-$EG$6</f>
        <v>0</v>
      </c>
      <c r="CU36" s="23">
        <f>CR36-$EH$6</f>
        <v>0</v>
      </c>
      <c r="CV36" s="10">
        <f>(1-(CP$6/CP36))*100</f>
        <v>0</v>
      </c>
      <c r="CW36" s="10">
        <f>(1-(CQ$6/CQ36))*100</f>
        <v>0</v>
      </c>
      <c r="CX36" s="10">
        <f t="shared" si="45"/>
        <v>110</v>
      </c>
      <c r="CY36" s="10">
        <f t="shared" si="46"/>
        <v>106</v>
      </c>
      <c r="CZ36" s="10">
        <f>(1-(CP$6/CX36))*100</f>
        <v>1.8181818181818188</v>
      </c>
      <c r="DA36" s="10">
        <f>(1-(CP$6/CY36))*100</f>
        <v>-1.8867924528301883</v>
      </c>
      <c r="DB36" s="10">
        <f t="shared" si="47"/>
        <v>83.7</v>
      </c>
      <c r="DC36" s="10">
        <f t="shared" si="48"/>
        <v>79.7</v>
      </c>
      <c r="DD36" s="10">
        <f>(1-(CQ$6/DB36))*100</f>
        <v>2.389486260453999</v>
      </c>
      <c r="DE36" s="10">
        <f>(1-(CQ$6/DC36))*100</f>
        <v>-2.5094102885821812</v>
      </c>
      <c r="DF36" s="8"/>
      <c r="DG36" s="23">
        <v>542</v>
      </c>
      <c r="DH36" s="23">
        <v>81.7</v>
      </c>
      <c r="DI36" s="23">
        <v>40</v>
      </c>
      <c r="DJ36" s="23">
        <f t="shared" si="17"/>
        <v>108</v>
      </c>
      <c r="DK36" s="23">
        <f t="shared" si="18"/>
        <v>81.7</v>
      </c>
      <c r="DL36" s="23">
        <f t="shared" si="19"/>
        <v>37</v>
      </c>
      <c r="DM36" s="23">
        <f>DJ36-$EF$6</f>
        <v>0</v>
      </c>
      <c r="DN36" s="23">
        <f>DK36-$EG$6</f>
        <v>0</v>
      </c>
      <c r="DO36" s="23">
        <f>DL36-$EH$6</f>
        <v>0</v>
      </c>
      <c r="DP36" s="23">
        <f>(1-(DJ$6/DJ36))*100</f>
        <v>0</v>
      </c>
      <c r="DQ36" s="23">
        <f>(1-(DK$6/DK36))*100</f>
        <v>0</v>
      </c>
      <c r="DR36" s="23">
        <f t="shared" si="51"/>
        <v>110</v>
      </c>
      <c r="DS36" s="23">
        <f t="shared" si="52"/>
        <v>106</v>
      </c>
      <c r="DT36" s="23">
        <f>(1-(DJ$6/DR36))*100</f>
        <v>1.8181818181818188</v>
      </c>
      <c r="DU36" s="23">
        <f>(1-(DJ$6/DS36))*100</f>
        <v>-1.8867924528301883</v>
      </c>
      <c r="DV36" s="23">
        <f t="shared" si="53"/>
        <v>83.7</v>
      </c>
      <c r="DW36" s="23">
        <f t="shared" si="54"/>
        <v>79.7</v>
      </c>
      <c r="DX36" s="23">
        <f>(1-(DK$6/DV36))*100</f>
        <v>2.389486260453999</v>
      </c>
      <c r="DY36" s="23">
        <f>(1-(DK$6/DW36))*100</f>
        <v>-2.5094102885821812</v>
      </c>
      <c r="DZ36" s="8"/>
      <c r="EA36" s="8">
        <v>540.5</v>
      </c>
      <c r="EB36" s="8">
        <v>83.7</v>
      </c>
      <c r="EC36" s="8">
        <v>33</v>
      </c>
      <c r="ED36" s="8"/>
      <c r="EE36" s="8"/>
      <c r="EF36" s="8">
        <f t="shared" si="20"/>
        <v>106.5</v>
      </c>
      <c r="EG36" s="8">
        <f t="shared" si="21"/>
        <v>83.7</v>
      </c>
      <c r="EH36" s="8">
        <f t="shared" si="22"/>
        <v>30</v>
      </c>
      <c r="EI36" s="8"/>
      <c r="EJ36" s="8">
        <f>EF36-$EF$6</f>
        <v>-1.5</v>
      </c>
      <c r="EK36" s="8">
        <f>EG36-$EG$6</f>
        <v>2</v>
      </c>
      <c r="EL36" s="8">
        <f>EH36-$EH$6</f>
        <v>-7</v>
      </c>
      <c r="EM36" s="8"/>
      <c r="EN36" s="64"/>
      <c r="EO36" s="65"/>
      <c r="EP36" s="23">
        <v>151.19999999999999</v>
      </c>
      <c r="EQ36" s="23">
        <f t="shared" si="25"/>
        <v>4.1999999999999996E-2</v>
      </c>
      <c r="ER36" s="23">
        <v>2.2120000000000002</v>
      </c>
      <c r="ES36" s="23">
        <v>1.7000000000000001E-2</v>
      </c>
      <c r="ET36" s="23">
        <v>1.3839999999999999</v>
      </c>
      <c r="EU36" s="23">
        <v>0.23599999999999999</v>
      </c>
      <c r="EV36" s="63">
        <v>2.3330000000000002</v>
      </c>
      <c r="EW36" s="63">
        <v>0.05</v>
      </c>
      <c r="EX36" s="63">
        <v>1.7250000000000001</v>
      </c>
      <c r="EY36" s="63">
        <v>9.8000000000000004E-2</v>
      </c>
      <c r="EZ36" s="63">
        <v>45</v>
      </c>
      <c r="FA36" s="63">
        <f t="shared" si="55"/>
        <v>0.45</v>
      </c>
      <c r="FB36" s="63">
        <f t="shared" si="23"/>
        <v>3.9130434782608699E-2</v>
      </c>
      <c r="FC36" s="63">
        <f t="shared" si="49"/>
        <v>2.6937853097973665E-2</v>
      </c>
      <c r="FD36" s="23">
        <f t="shared" si="56"/>
        <v>1.9135</v>
      </c>
      <c r="FE36" s="23">
        <f t="shared" si="28"/>
        <v>2.8799682900873202</v>
      </c>
      <c r="FF36" s="23">
        <f>100-((FD36/FD6)*100)</f>
        <v>27.28481854455633</v>
      </c>
      <c r="FG36" s="23">
        <f>AVERAGE(FF36:FF44)</f>
        <v>28.599969939644286</v>
      </c>
    </row>
    <row r="37" spans="1:163" s="24" customFormat="1" x14ac:dyDescent="0.25">
      <c r="A37" s="23" t="s">
        <v>51</v>
      </c>
      <c r="B37" s="23">
        <v>185.5</v>
      </c>
      <c r="C37" s="23">
        <v>188.7</v>
      </c>
      <c r="D37" s="23">
        <f t="shared" ref="D37:D44" si="61">(B37+C37)/2</f>
        <v>187.1</v>
      </c>
      <c r="E37" s="23">
        <f t="shared" si="60"/>
        <v>5.1972222222222218E-2</v>
      </c>
      <c r="F37" s="23">
        <f t="shared" ref="F37:F44" si="62">E37/0.6</f>
        <v>8.6620370370370361E-2</v>
      </c>
      <c r="G37" s="23">
        <v>434</v>
      </c>
      <c r="H37" s="23">
        <v>0</v>
      </c>
      <c r="I37" s="23">
        <v>3</v>
      </c>
      <c r="J37" s="8"/>
      <c r="K37" s="23">
        <v>558</v>
      </c>
      <c r="L37" s="23">
        <v>97.6</v>
      </c>
      <c r="M37" s="23">
        <v>50</v>
      </c>
      <c r="N37" s="23">
        <f t="shared" si="2"/>
        <v>124</v>
      </c>
      <c r="O37" s="23">
        <f t="shared" si="3"/>
        <v>97.6</v>
      </c>
      <c r="P37" s="23">
        <f t="shared" si="4"/>
        <v>47</v>
      </c>
      <c r="Q37" s="23">
        <f>N37-$EF$7</f>
        <v>1</v>
      </c>
      <c r="R37" s="23">
        <f>O37-$EG$7</f>
        <v>3.0999999999999943</v>
      </c>
      <c r="S37" s="23">
        <f>P37-$EH$7</f>
        <v>5</v>
      </c>
      <c r="T37" s="23">
        <f>(1-(N$7/N37))*100</f>
        <v>0.80645161290322509</v>
      </c>
      <c r="U37" s="23">
        <f>(1-(O$7/O37))*100</f>
        <v>3.1762295081967151</v>
      </c>
      <c r="V37" s="23">
        <f t="shared" si="29"/>
        <v>126</v>
      </c>
      <c r="W37" s="23">
        <f t="shared" si="30"/>
        <v>122</v>
      </c>
      <c r="X37" s="23">
        <f>(1-(N$7/V37))*100</f>
        <v>2.3809523809523836</v>
      </c>
      <c r="Y37" s="23">
        <f>(1-(N$7/W37))*100</f>
        <v>-0.81967213114753079</v>
      </c>
      <c r="Z37" s="23">
        <f t="shared" si="31"/>
        <v>99.6</v>
      </c>
      <c r="AA37" s="23">
        <f t="shared" si="32"/>
        <v>95.6</v>
      </c>
      <c r="AB37" s="23">
        <f>(1-(O$7/Z37))*100</f>
        <v>5.1204819277108404</v>
      </c>
      <c r="AC37" s="23">
        <f>(1-(O$7/AA37))*100</f>
        <v>1.1506276150627603</v>
      </c>
      <c r="AD37" s="8"/>
      <c r="AE37" s="23">
        <v>558</v>
      </c>
      <c r="AF37" s="23">
        <v>96</v>
      </c>
      <c r="AG37" s="23">
        <v>50</v>
      </c>
      <c r="AH37" s="23">
        <f t="shared" ref="AH37:AH44" si="63">AE37-G37</f>
        <v>124</v>
      </c>
      <c r="AI37" s="23">
        <f t="shared" ref="AI37:AI44" si="64">AF37-H37</f>
        <v>96</v>
      </c>
      <c r="AJ37" s="23">
        <f t="shared" ref="AJ37:AJ44" si="65">AG37-I37</f>
        <v>47</v>
      </c>
      <c r="AK37" s="23">
        <f>AH37-$EF$7</f>
        <v>1</v>
      </c>
      <c r="AL37" s="23">
        <f>AI37-$EG$7</f>
        <v>1.5</v>
      </c>
      <c r="AM37" s="23">
        <f>AJ37-$EH$7</f>
        <v>5</v>
      </c>
      <c r="AN37" s="23">
        <f>(1-(AH$7/AH37))*100</f>
        <v>0.80645161290322509</v>
      </c>
      <c r="AO37" s="23">
        <f>(1-(AI$7/AI37))*100</f>
        <v>1.5625</v>
      </c>
      <c r="AP37" s="23">
        <f t="shared" si="33"/>
        <v>126</v>
      </c>
      <c r="AQ37" s="23">
        <f t="shared" si="34"/>
        <v>122</v>
      </c>
      <c r="AR37" s="23">
        <f>(1-(AH$7/AP37))*100</f>
        <v>2.3809523809523836</v>
      </c>
      <c r="AS37" s="23">
        <f>(1-(AH$7/AQ37))*100</f>
        <v>-0.81967213114753079</v>
      </c>
      <c r="AT37" s="23">
        <f t="shared" si="35"/>
        <v>98</v>
      </c>
      <c r="AU37" s="23">
        <f t="shared" si="36"/>
        <v>94</v>
      </c>
      <c r="AV37" s="23">
        <f>(1-(AI$7/AT37))*100</f>
        <v>3.5714285714285698</v>
      </c>
      <c r="AW37" s="23">
        <f>(1-(AI$7/AU37))*100</f>
        <v>-0.53191489361701372</v>
      </c>
      <c r="AX37" s="8"/>
      <c r="AY37" s="23">
        <v>558</v>
      </c>
      <c r="AZ37" s="23">
        <v>95.7</v>
      </c>
      <c r="BA37" s="23">
        <v>50</v>
      </c>
      <c r="BB37" s="23">
        <f t="shared" si="8"/>
        <v>124</v>
      </c>
      <c r="BC37" s="23">
        <f t="shared" si="9"/>
        <v>95.7</v>
      </c>
      <c r="BD37" s="23">
        <f t="shared" si="10"/>
        <v>47</v>
      </c>
      <c r="BE37" s="23">
        <f>BB37-$EF$7</f>
        <v>1</v>
      </c>
      <c r="BF37" s="23">
        <f>BC37-$EG$7</f>
        <v>1.2000000000000028</v>
      </c>
      <c r="BG37" s="23">
        <f>BD37-$EH$7</f>
        <v>5</v>
      </c>
      <c r="BH37" s="10">
        <f>(1-(BB$7/BB37))*100</f>
        <v>2.0161290322580627</v>
      </c>
      <c r="BI37" s="10">
        <f>(1-(BC$7/BC37))*100</f>
        <v>-0.83594566353186739</v>
      </c>
      <c r="BJ37" s="10">
        <f t="shared" si="37"/>
        <v>126</v>
      </c>
      <c r="BK37" s="10">
        <f t="shared" si="38"/>
        <v>122</v>
      </c>
      <c r="BL37" s="10">
        <f>(1-(BB$7/BJ37))*100</f>
        <v>3.5714285714285698</v>
      </c>
      <c r="BM37" s="10">
        <f>(1-(BB$7/BK37))*100</f>
        <v>0.4098360655737654</v>
      </c>
      <c r="BN37" s="10">
        <f t="shared" si="39"/>
        <v>97.7</v>
      </c>
      <c r="BO37" s="10">
        <f t="shared" si="40"/>
        <v>93.7</v>
      </c>
      <c r="BP37" s="10">
        <f>(1-(BC$7/BN37))*100</f>
        <v>1.2282497441146401</v>
      </c>
      <c r="BQ37" s="10">
        <f>(1-(BC$7/BO37))*100</f>
        <v>-2.9882604055496254</v>
      </c>
      <c r="BR37" s="8"/>
      <c r="BS37" s="23">
        <v>558</v>
      </c>
      <c r="BT37" s="23">
        <v>94</v>
      </c>
      <c r="BU37" s="23">
        <v>50</v>
      </c>
      <c r="BV37" s="23">
        <f t="shared" si="11"/>
        <v>124</v>
      </c>
      <c r="BW37" s="23">
        <f t="shared" si="12"/>
        <v>94</v>
      </c>
      <c r="BX37" s="23">
        <f t="shared" si="13"/>
        <v>47</v>
      </c>
      <c r="BY37" s="23">
        <f>BV37-$EF$7</f>
        <v>1</v>
      </c>
      <c r="BZ37" s="23">
        <f>BW37-$EG$7</f>
        <v>-0.5</v>
      </c>
      <c r="CA37" s="23">
        <f>BX37-$EH$7</f>
        <v>5</v>
      </c>
      <c r="CB37" s="10">
        <f>(1-(BV$7/BV37))*100</f>
        <v>0.80645161290322509</v>
      </c>
      <c r="CC37" s="10">
        <f>(1-(BW$7/BW37))*100</f>
        <v>-0.53191489361701372</v>
      </c>
      <c r="CD37" s="10">
        <f t="shared" si="41"/>
        <v>126</v>
      </c>
      <c r="CE37" s="10">
        <f t="shared" si="42"/>
        <v>122</v>
      </c>
      <c r="CF37" s="10">
        <f>(1-(BV$7/CD37))*100</f>
        <v>2.3809523809523836</v>
      </c>
      <c r="CG37" s="10">
        <f>(1-(BV$7/CE37))*100</f>
        <v>-0.81967213114753079</v>
      </c>
      <c r="CH37" s="10">
        <f t="shared" si="43"/>
        <v>96</v>
      </c>
      <c r="CI37" s="10">
        <f t="shared" si="44"/>
        <v>92</v>
      </c>
      <c r="CJ37" s="10">
        <f>(1-(BW$7/CH37))*100</f>
        <v>1.5625</v>
      </c>
      <c r="CK37" s="10">
        <f>(1-(BW$7/CI37))*100</f>
        <v>-2.7173913043478271</v>
      </c>
      <c r="CL37" s="8"/>
      <c r="CM37" s="23">
        <v>557</v>
      </c>
      <c r="CN37" s="23">
        <v>94.5</v>
      </c>
      <c r="CO37" s="23">
        <v>45</v>
      </c>
      <c r="CP37" s="23">
        <f t="shared" si="14"/>
        <v>123</v>
      </c>
      <c r="CQ37" s="23">
        <f t="shared" si="15"/>
        <v>94.5</v>
      </c>
      <c r="CR37" s="23">
        <f t="shared" si="16"/>
        <v>42</v>
      </c>
      <c r="CS37" s="23">
        <f>CP37-$EF$7</f>
        <v>0</v>
      </c>
      <c r="CT37" s="23">
        <f>CQ37-$EG$7</f>
        <v>0</v>
      </c>
      <c r="CU37" s="23">
        <f>CR37-$EH$7</f>
        <v>0</v>
      </c>
      <c r="CV37" s="10">
        <f>(1-(CP$7/CP37))*100</f>
        <v>0</v>
      </c>
      <c r="CW37" s="10">
        <f>(1-(CQ$7/CQ37))*100</f>
        <v>0</v>
      </c>
      <c r="CX37" s="10">
        <f t="shared" si="45"/>
        <v>125</v>
      </c>
      <c r="CY37" s="10">
        <f t="shared" si="46"/>
        <v>121</v>
      </c>
      <c r="CZ37" s="10">
        <f>(1-(CP$7/CX37))*100</f>
        <v>1.6000000000000014</v>
      </c>
      <c r="DA37" s="10">
        <f>(1-(CP$7/CY37))*100</f>
        <v>-1.6528925619834656</v>
      </c>
      <c r="DB37" s="10">
        <f t="shared" si="47"/>
        <v>96.5</v>
      </c>
      <c r="DC37" s="10">
        <f t="shared" si="48"/>
        <v>92.5</v>
      </c>
      <c r="DD37" s="10">
        <f>(1-(CQ$7/DB37))*100</f>
        <v>2.0725388601036232</v>
      </c>
      <c r="DE37" s="10">
        <f>(1-(CQ$7/DC37))*100</f>
        <v>-2.1621621621621623</v>
      </c>
      <c r="DF37" s="8"/>
      <c r="DG37" s="23">
        <v>557</v>
      </c>
      <c r="DH37" s="23">
        <v>94.5</v>
      </c>
      <c r="DI37" s="23">
        <v>45</v>
      </c>
      <c r="DJ37" s="23">
        <f t="shared" si="17"/>
        <v>123</v>
      </c>
      <c r="DK37" s="23">
        <f t="shared" si="18"/>
        <v>94.5</v>
      </c>
      <c r="DL37" s="23">
        <f t="shared" si="19"/>
        <v>42</v>
      </c>
      <c r="DM37" s="23">
        <f>DJ37-$EF$7</f>
        <v>0</v>
      </c>
      <c r="DN37" s="23">
        <f>DK37-$EG$7</f>
        <v>0</v>
      </c>
      <c r="DO37" s="23">
        <f>DL37-$EH$7</f>
        <v>0</v>
      </c>
      <c r="DP37" s="23">
        <f>(1-(DJ$7/DJ37))*100</f>
        <v>0</v>
      </c>
      <c r="DQ37" s="23">
        <f>(1-(DK$7/DK37))*100</f>
        <v>0</v>
      </c>
      <c r="DR37" s="23">
        <f t="shared" si="51"/>
        <v>125</v>
      </c>
      <c r="DS37" s="23">
        <f t="shared" si="52"/>
        <v>121</v>
      </c>
      <c r="DT37" s="23">
        <f>(1-(DJ$7/DR37))*100</f>
        <v>1.6000000000000014</v>
      </c>
      <c r="DU37" s="23">
        <f>(1-(DJ$7/DS37))*100</f>
        <v>-1.6528925619834656</v>
      </c>
      <c r="DV37" s="23">
        <f t="shared" si="53"/>
        <v>96.5</v>
      </c>
      <c r="DW37" s="23">
        <f t="shared" si="54"/>
        <v>92.5</v>
      </c>
      <c r="DX37" s="23">
        <f>(1-(DK$7/DV37))*100</f>
        <v>2.0725388601036232</v>
      </c>
      <c r="DY37" s="23">
        <f>(1-(DK$7/DW37))*100</f>
        <v>-2.1621621621621623</v>
      </c>
      <c r="DZ37" s="8"/>
      <c r="EA37" s="8">
        <v>555.5</v>
      </c>
      <c r="EB37" s="8">
        <v>96.5</v>
      </c>
      <c r="EC37" s="8">
        <v>43</v>
      </c>
      <c r="ED37" s="8"/>
      <c r="EE37" s="8"/>
      <c r="EF37" s="8">
        <f t="shared" si="20"/>
        <v>121.5</v>
      </c>
      <c r="EG37" s="8">
        <f t="shared" si="21"/>
        <v>96.5</v>
      </c>
      <c r="EH37" s="8">
        <f t="shared" si="22"/>
        <v>40</v>
      </c>
      <c r="EI37" s="8"/>
      <c r="EJ37" s="8">
        <f>EF37-$EF$7</f>
        <v>-1.5</v>
      </c>
      <c r="EK37" s="8">
        <f>EG37-$EG$7</f>
        <v>2</v>
      </c>
      <c r="EL37" s="8">
        <f>EH37-$EH$7</f>
        <v>-2</v>
      </c>
      <c r="EM37" s="8"/>
      <c r="EN37" s="64"/>
      <c r="EO37" s="65"/>
      <c r="EP37" s="23">
        <v>187.2</v>
      </c>
      <c r="EQ37" s="23">
        <f t="shared" si="25"/>
        <v>5.1999999999999998E-2</v>
      </c>
      <c r="ER37" s="23">
        <v>2.4009999999999998</v>
      </c>
      <c r="ES37" s="23">
        <v>1.9E-2</v>
      </c>
      <c r="ET37" s="23">
        <v>1.252</v>
      </c>
      <c r="EU37" s="23">
        <v>5.8999999999999997E-2</v>
      </c>
      <c r="EV37" s="63">
        <v>2.4420000000000002</v>
      </c>
      <c r="EW37" s="63">
        <v>6.4000000000000001E-2</v>
      </c>
      <c r="EX37" s="63">
        <v>1.82</v>
      </c>
      <c r="EY37" s="63">
        <v>0.152</v>
      </c>
      <c r="EZ37" s="63">
        <v>50</v>
      </c>
      <c r="FA37" s="63">
        <f t="shared" si="55"/>
        <v>0.5</v>
      </c>
      <c r="FB37" s="63">
        <f t="shared" si="23"/>
        <v>4.2857142857142858E-2</v>
      </c>
      <c r="FC37" s="63">
        <f t="shared" si="49"/>
        <v>2.7678308551287466E-2</v>
      </c>
      <c r="FD37" s="23">
        <f t="shared" si="56"/>
        <v>1.97875</v>
      </c>
      <c r="FE37" s="23">
        <f t="shared" si="28"/>
        <v>2.8253445794919285</v>
      </c>
      <c r="FF37" s="23">
        <f t="shared" ref="FF37:FF44" si="66">100-((FD37/FD7)*100)</f>
        <v>26.317259355799678</v>
      </c>
      <c r="FG37" s="23"/>
    </row>
    <row r="38" spans="1:163" s="24" customFormat="1" x14ac:dyDescent="0.25">
      <c r="A38" s="23" t="s">
        <v>51</v>
      </c>
      <c r="B38" s="23">
        <v>221.4</v>
      </c>
      <c r="C38" s="23">
        <v>225.3</v>
      </c>
      <c r="D38" s="23">
        <f t="shared" si="61"/>
        <v>223.35000000000002</v>
      </c>
      <c r="E38" s="23">
        <f t="shared" si="60"/>
        <v>6.2041666666666676E-2</v>
      </c>
      <c r="F38" s="23">
        <f t="shared" si="62"/>
        <v>0.1034027777777778</v>
      </c>
      <c r="G38" s="23">
        <v>434</v>
      </c>
      <c r="H38" s="23">
        <v>0</v>
      </c>
      <c r="I38" s="23">
        <v>3</v>
      </c>
      <c r="J38" s="8"/>
      <c r="K38" s="23">
        <v>574</v>
      </c>
      <c r="L38" s="23">
        <v>111.3</v>
      </c>
      <c r="M38" s="23">
        <v>55</v>
      </c>
      <c r="N38" s="23">
        <f t="shared" si="2"/>
        <v>140</v>
      </c>
      <c r="O38" s="23">
        <f t="shared" si="3"/>
        <v>111.3</v>
      </c>
      <c r="P38" s="23">
        <f t="shared" si="4"/>
        <v>52</v>
      </c>
      <c r="Q38" s="23">
        <f>N38-$EF$8</f>
        <v>3</v>
      </c>
      <c r="R38" s="23">
        <f>O38-$EG$8</f>
        <v>5</v>
      </c>
      <c r="S38" s="23">
        <f>P38-$EH$8</f>
        <v>5</v>
      </c>
      <c r="T38" s="23">
        <f>(1-(N$8/N38))*100</f>
        <v>2.1428571428571463</v>
      </c>
      <c r="U38" s="23">
        <f>(1-(O$8/O38))*100</f>
        <v>4.4923629829290217</v>
      </c>
      <c r="V38" s="23">
        <f t="shared" si="29"/>
        <v>142</v>
      </c>
      <c r="W38" s="23">
        <f t="shared" si="30"/>
        <v>138</v>
      </c>
      <c r="X38" s="23">
        <f>(1-(N$8/V38))*100</f>
        <v>3.5211267605633756</v>
      </c>
      <c r="Y38" s="23">
        <f>(1-(N$8/W38))*100</f>
        <v>0.72463768115942351</v>
      </c>
      <c r="Z38" s="23">
        <f t="shared" si="31"/>
        <v>113.3</v>
      </c>
      <c r="AA38" s="23">
        <f t="shared" si="32"/>
        <v>109.3</v>
      </c>
      <c r="AB38" s="23">
        <f>(1-(O$8/Z38))*100</f>
        <v>6.1782877316857938</v>
      </c>
      <c r="AC38" s="23">
        <f>(1-(O$8/AA38))*100</f>
        <v>2.7447392497712664</v>
      </c>
      <c r="AD38" s="8"/>
      <c r="AE38" s="23">
        <v>572</v>
      </c>
      <c r="AF38" s="23">
        <v>109.4</v>
      </c>
      <c r="AG38" s="23">
        <v>55</v>
      </c>
      <c r="AH38" s="23">
        <f t="shared" si="63"/>
        <v>138</v>
      </c>
      <c r="AI38" s="23">
        <f t="shared" si="64"/>
        <v>109.4</v>
      </c>
      <c r="AJ38" s="23">
        <f t="shared" si="65"/>
        <v>52</v>
      </c>
      <c r="AK38" s="23">
        <f>AH38-$EF$8</f>
        <v>1</v>
      </c>
      <c r="AL38" s="23">
        <f>AI38-$EG$8</f>
        <v>3.1000000000000085</v>
      </c>
      <c r="AM38" s="23">
        <f>AJ38-$EH$8</f>
        <v>5</v>
      </c>
      <c r="AN38" s="23">
        <f>(1-(AH$8/AH38))*100</f>
        <v>0.72463768115942351</v>
      </c>
      <c r="AO38" s="23">
        <f>(1-(AI$8/AI38))*100</f>
        <v>2.833638025594154</v>
      </c>
      <c r="AP38" s="23">
        <f t="shared" si="33"/>
        <v>140</v>
      </c>
      <c r="AQ38" s="23">
        <f t="shared" si="34"/>
        <v>136</v>
      </c>
      <c r="AR38" s="23">
        <f>(1-(AH$8/AP38))*100</f>
        <v>2.1428571428571463</v>
      </c>
      <c r="AS38" s="23">
        <f>(1-(AH$8/AQ38))*100</f>
        <v>-0.73529411764705621</v>
      </c>
      <c r="AT38" s="23">
        <f t="shared" si="35"/>
        <v>111.4</v>
      </c>
      <c r="AU38" s="23">
        <f t="shared" si="36"/>
        <v>107.4</v>
      </c>
      <c r="AV38" s="23">
        <f>(1-(AI$8/AT38))*100</f>
        <v>4.5780969479353733</v>
      </c>
      <c r="AW38" s="23">
        <f>(1-(AI$8/AU38))*100</f>
        <v>1.0242085661080202</v>
      </c>
      <c r="AX38" s="8"/>
      <c r="AY38" s="23">
        <v>572</v>
      </c>
      <c r="AZ38" s="23">
        <v>108.2</v>
      </c>
      <c r="BA38" s="23">
        <v>55</v>
      </c>
      <c r="BB38" s="23">
        <f t="shared" si="8"/>
        <v>138</v>
      </c>
      <c r="BC38" s="23">
        <f t="shared" si="9"/>
        <v>108.2</v>
      </c>
      <c r="BD38" s="23">
        <f t="shared" si="10"/>
        <v>52</v>
      </c>
      <c r="BE38" s="23">
        <f>BB38-$EF$8</f>
        <v>1</v>
      </c>
      <c r="BF38" s="23">
        <f>BC38-$EG$8</f>
        <v>1.9000000000000057</v>
      </c>
      <c r="BG38" s="23">
        <f>BD38-$EH$8</f>
        <v>5</v>
      </c>
      <c r="BH38" s="10">
        <f>(1-(BB$8/BB38))*100</f>
        <v>1.8115942028985477</v>
      </c>
      <c r="BI38" s="10">
        <f>(1-(BC$8/BC38))*100</f>
        <v>0.1848428835489857</v>
      </c>
      <c r="BJ38" s="10">
        <f t="shared" si="37"/>
        <v>140</v>
      </c>
      <c r="BK38" s="10">
        <f t="shared" si="38"/>
        <v>136</v>
      </c>
      <c r="BL38" s="10">
        <f>(1-(BB$8/BJ38))*100</f>
        <v>3.214285714285714</v>
      </c>
      <c r="BM38" s="10">
        <f>(1-(BB$8/BK38))*100</f>
        <v>0.36764705882352811</v>
      </c>
      <c r="BN38" s="10">
        <f t="shared" si="39"/>
        <v>110.2</v>
      </c>
      <c r="BO38" s="10">
        <f t="shared" si="40"/>
        <v>106.2</v>
      </c>
      <c r="BP38" s="10">
        <f>(1-(BC$8/BN38))*100</f>
        <v>1.9963702359346636</v>
      </c>
      <c r="BQ38" s="10">
        <f>(1-(BC$8/BO38))*100</f>
        <v>-1.6949152542372836</v>
      </c>
      <c r="BR38" s="8"/>
      <c r="BS38" s="23">
        <v>571</v>
      </c>
      <c r="BT38" s="23">
        <v>106.4</v>
      </c>
      <c r="BU38" s="23">
        <v>55</v>
      </c>
      <c r="BV38" s="23">
        <f t="shared" si="11"/>
        <v>137</v>
      </c>
      <c r="BW38" s="23">
        <f t="shared" si="12"/>
        <v>106.4</v>
      </c>
      <c r="BX38" s="23">
        <f t="shared" si="13"/>
        <v>52</v>
      </c>
      <c r="BY38" s="23">
        <f>BV38-$EF$8</f>
        <v>0</v>
      </c>
      <c r="BZ38" s="23">
        <f>BW38-$EG$8</f>
        <v>0.10000000000000853</v>
      </c>
      <c r="CA38" s="23">
        <f>BX38-$EH$8</f>
        <v>5</v>
      </c>
      <c r="CB38" s="10">
        <f>(1-(BV$8/BV38))*100</f>
        <v>0</v>
      </c>
      <c r="CC38" s="10">
        <f>(1-(BW$8/BW38))*100</f>
        <v>9.3984962406024053E-2</v>
      </c>
      <c r="CD38" s="10">
        <f t="shared" si="41"/>
        <v>139</v>
      </c>
      <c r="CE38" s="10">
        <f t="shared" si="42"/>
        <v>135</v>
      </c>
      <c r="CF38" s="10">
        <f>(1-(BV$8/CD38))*100</f>
        <v>1.4388489208633115</v>
      </c>
      <c r="CG38" s="10">
        <f>(1-(BV$8/CE38))*100</f>
        <v>-1.4814814814814836</v>
      </c>
      <c r="CH38" s="10">
        <f t="shared" si="43"/>
        <v>108.4</v>
      </c>
      <c r="CI38" s="10">
        <f t="shared" si="44"/>
        <v>104.4</v>
      </c>
      <c r="CJ38" s="10">
        <f>(1-(BW$8/CH38))*100</f>
        <v>1.9372693726937396</v>
      </c>
      <c r="CK38" s="10">
        <f>(1-(BW$8/CI38))*100</f>
        <v>-1.8199233716474916</v>
      </c>
      <c r="CL38" s="8"/>
      <c r="CM38" s="23">
        <v>571</v>
      </c>
      <c r="CN38" s="23">
        <v>106.3</v>
      </c>
      <c r="CO38" s="23">
        <v>50</v>
      </c>
      <c r="CP38" s="23">
        <f t="shared" si="14"/>
        <v>137</v>
      </c>
      <c r="CQ38" s="23">
        <f t="shared" si="15"/>
        <v>106.3</v>
      </c>
      <c r="CR38" s="23">
        <f t="shared" si="16"/>
        <v>47</v>
      </c>
      <c r="CS38" s="23">
        <f>CP38-$EF$8</f>
        <v>0</v>
      </c>
      <c r="CT38" s="23">
        <f>CQ38-$EG$8</f>
        <v>0</v>
      </c>
      <c r="CU38" s="23">
        <f>CR38-$EH$8</f>
        <v>0</v>
      </c>
      <c r="CV38" s="10">
        <f>(1-(CP$8/CP38))*100</f>
        <v>0</v>
      </c>
      <c r="CW38" s="10">
        <f>(1-(CQ$8/CQ38))*100</f>
        <v>0</v>
      </c>
      <c r="CX38" s="10">
        <f t="shared" si="45"/>
        <v>139</v>
      </c>
      <c r="CY38" s="10">
        <f t="shared" si="46"/>
        <v>135</v>
      </c>
      <c r="CZ38" s="10">
        <f>(1-(CP$8/CX38))*100</f>
        <v>1.4388489208633115</v>
      </c>
      <c r="DA38" s="10">
        <f>(1-(CP$8/CY38))*100</f>
        <v>-1.4814814814814836</v>
      </c>
      <c r="DB38" s="10">
        <f t="shared" si="47"/>
        <v>108.3</v>
      </c>
      <c r="DC38" s="10">
        <f t="shared" si="48"/>
        <v>104.3</v>
      </c>
      <c r="DD38" s="10">
        <f>(1-(CQ$8/DB38))*100</f>
        <v>1.8467220683287211</v>
      </c>
      <c r="DE38" s="10">
        <f>(1-(CQ$8/DC38))*100</f>
        <v>-1.9175455417066223</v>
      </c>
      <c r="DF38" s="8"/>
      <c r="DG38" s="23">
        <v>571</v>
      </c>
      <c r="DH38" s="23">
        <v>106.3</v>
      </c>
      <c r="DI38" s="23">
        <v>50</v>
      </c>
      <c r="DJ38" s="23">
        <f t="shared" si="17"/>
        <v>137</v>
      </c>
      <c r="DK38" s="23">
        <f t="shared" si="18"/>
        <v>106.3</v>
      </c>
      <c r="DL38" s="23">
        <f t="shared" si="19"/>
        <v>47</v>
      </c>
      <c r="DM38" s="23">
        <f>DJ38-$EF$8</f>
        <v>0</v>
      </c>
      <c r="DN38" s="23">
        <f>DK38-$EG$8</f>
        <v>0</v>
      </c>
      <c r="DO38" s="23">
        <f>DL38-$EH$8</f>
        <v>0</v>
      </c>
      <c r="DP38" s="23">
        <f>(1-(DJ$8/DJ38))*100</f>
        <v>0</v>
      </c>
      <c r="DQ38" s="23">
        <f>(1-(DK$8/DK38))*100</f>
        <v>0</v>
      </c>
      <c r="DR38" s="23">
        <f t="shared" si="51"/>
        <v>139</v>
      </c>
      <c r="DS38" s="23">
        <f t="shared" si="52"/>
        <v>135</v>
      </c>
      <c r="DT38" s="23">
        <f>(1-(DJ$8/DR38))*100</f>
        <v>1.4388489208633115</v>
      </c>
      <c r="DU38" s="23">
        <f>(1-(DJ$8/DS38))*100</f>
        <v>-1.4814814814814836</v>
      </c>
      <c r="DV38" s="23">
        <f t="shared" si="53"/>
        <v>108.3</v>
      </c>
      <c r="DW38" s="23">
        <f t="shared" si="54"/>
        <v>104.3</v>
      </c>
      <c r="DX38" s="23">
        <f>(1-(DK$8/DV38))*100</f>
        <v>1.8467220683287211</v>
      </c>
      <c r="DY38" s="23">
        <f>(1-(DK$8/DW38))*100</f>
        <v>-1.9175455417066223</v>
      </c>
      <c r="DZ38" s="8"/>
      <c r="EA38" s="8">
        <v>569.5</v>
      </c>
      <c r="EB38" s="8">
        <v>108</v>
      </c>
      <c r="EC38" s="8">
        <v>47</v>
      </c>
      <c r="ED38" s="8"/>
      <c r="EE38" s="8"/>
      <c r="EF38" s="8">
        <f t="shared" si="20"/>
        <v>135.5</v>
      </c>
      <c r="EG38" s="8">
        <f t="shared" si="21"/>
        <v>108</v>
      </c>
      <c r="EH38" s="8">
        <f t="shared" si="22"/>
        <v>44</v>
      </c>
      <c r="EI38" s="8"/>
      <c r="EJ38" s="8">
        <f>EF38-$EF$8</f>
        <v>-1.5</v>
      </c>
      <c r="EK38" s="8">
        <f>EG38-$EG$8</f>
        <v>1.7000000000000028</v>
      </c>
      <c r="EL38" s="8">
        <f>EH38-$EH$8</f>
        <v>-3</v>
      </c>
      <c r="EM38" s="8"/>
      <c r="EN38" s="64"/>
      <c r="EO38" s="65"/>
      <c r="EP38" s="23">
        <v>223.2</v>
      </c>
      <c r="EQ38" s="23">
        <f t="shared" si="25"/>
        <v>6.2E-2</v>
      </c>
      <c r="ER38" s="23">
        <v>2.4279999999999999</v>
      </c>
      <c r="ES38" s="23">
        <v>5.8999999999999997E-2</v>
      </c>
      <c r="ET38" s="23">
        <v>1.1579999999999999</v>
      </c>
      <c r="EU38" s="23">
        <v>9.6000000000000002E-2</v>
      </c>
      <c r="EV38" s="63">
        <v>2.492</v>
      </c>
      <c r="EW38" s="63">
        <v>0.125</v>
      </c>
      <c r="EX38" s="63">
        <v>1.9890000000000001</v>
      </c>
      <c r="EY38" s="63">
        <v>0.129</v>
      </c>
      <c r="EZ38" s="63">
        <v>55</v>
      </c>
      <c r="FA38" s="63">
        <f t="shared" si="55"/>
        <v>0.55000000000000004</v>
      </c>
      <c r="FB38" s="63">
        <f t="shared" si="23"/>
        <v>4.6478873239436627E-2</v>
      </c>
      <c r="FC38" s="63">
        <f t="shared" si="49"/>
        <v>2.8665971163447865E-2</v>
      </c>
      <c r="FD38" s="23">
        <f t="shared" si="56"/>
        <v>2.01675</v>
      </c>
      <c r="FE38" s="23">
        <f t="shared" si="28"/>
        <v>2.7455933683122304</v>
      </c>
      <c r="FF38" s="23">
        <f t="shared" si="66"/>
        <v>26.650300054555359</v>
      </c>
      <c r="FG38" s="23"/>
    </row>
    <row r="39" spans="1:163" s="24" customFormat="1" x14ac:dyDescent="0.25">
      <c r="A39" s="23" t="s">
        <v>51</v>
      </c>
      <c r="B39" s="23">
        <v>257.89999999999998</v>
      </c>
      <c r="C39" s="23">
        <v>260.60000000000002</v>
      </c>
      <c r="D39" s="23">
        <f t="shared" si="61"/>
        <v>259.25</v>
      </c>
      <c r="E39" s="23">
        <f t="shared" si="60"/>
        <v>7.2013888888888891E-2</v>
      </c>
      <c r="F39" s="23">
        <f t="shared" si="62"/>
        <v>0.12002314814814816</v>
      </c>
      <c r="G39" s="23">
        <v>434</v>
      </c>
      <c r="H39" s="23">
        <v>0</v>
      </c>
      <c r="I39" s="23">
        <v>3</v>
      </c>
      <c r="J39" s="8"/>
      <c r="K39" s="23">
        <v>588</v>
      </c>
      <c r="L39" s="23">
        <v>122.8</v>
      </c>
      <c r="M39" s="23">
        <v>60</v>
      </c>
      <c r="N39" s="23">
        <f t="shared" si="2"/>
        <v>154</v>
      </c>
      <c r="O39" s="23">
        <f t="shared" si="3"/>
        <v>122.8</v>
      </c>
      <c r="P39" s="23">
        <f t="shared" si="4"/>
        <v>57</v>
      </c>
      <c r="Q39" s="23">
        <f>N39-$EF$9</f>
        <v>5</v>
      </c>
      <c r="R39" s="23">
        <f>O39-$EG$9</f>
        <v>5.5</v>
      </c>
      <c r="S39" s="23">
        <f>P39-$EH$9</f>
        <v>5</v>
      </c>
      <c r="T39" s="23">
        <f>(1-(N$9/N39))*100</f>
        <v>3.2467532467532423</v>
      </c>
      <c r="U39" s="23">
        <f>(1-(O$9/O39))*100</f>
        <v>4.4788273615635195</v>
      </c>
      <c r="V39" s="23">
        <f t="shared" si="29"/>
        <v>156</v>
      </c>
      <c r="W39" s="23">
        <f t="shared" si="30"/>
        <v>152</v>
      </c>
      <c r="X39" s="23">
        <f>(1-(N$9/V39))*100</f>
        <v>4.4871794871794819</v>
      </c>
      <c r="Y39" s="23">
        <f>(1-(N$9/W39))*100</f>
        <v>1.9736842105263164</v>
      </c>
      <c r="Z39" s="23">
        <f t="shared" si="31"/>
        <v>124.8</v>
      </c>
      <c r="AA39" s="23">
        <f t="shared" si="32"/>
        <v>120.8</v>
      </c>
      <c r="AB39" s="23">
        <f>(1-(O$9/Z39))*100</f>
        <v>6.009615384615385</v>
      </c>
      <c r="AC39" s="23">
        <f>(1-(O$9/AA39))*100</f>
        <v>2.8973509933774788</v>
      </c>
      <c r="AD39" s="8"/>
      <c r="AE39" s="23">
        <v>585</v>
      </c>
      <c r="AF39" s="23">
        <v>120.9</v>
      </c>
      <c r="AG39" s="23">
        <v>60</v>
      </c>
      <c r="AH39" s="23">
        <f t="shared" si="63"/>
        <v>151</v>
      </c>
      <c r="AI39" s="23">
        <f t="shared" si="64"/>
        <v>120.9</v>
      </c>
      <c r="AJ39" s="23">
        <f t="shared" si="65"/>
        <v>57</v>
      </c>
      <c r="AK39" s="23">
        <f>AH39-$EF$9</f>
        <v>2</v>
      </c>
      <c r="AL39" s="23">
        <f>AI39-$EG$9</f>
        <v>3.6000000000000085</v>
      </c>
      <c r="AM39" s="23">
        <f>AJ39-$EH$9</f>
        <v>5</v>
      </c>
      <c r="AN39" s="23">
        <f>(1-(AH$9/AH39))*100</f>
        <v>1.3245033112582738</v>
      </c>
      <c r="AO39" s="23">
        <f>(1-(AI$9/AI39))*100</f>
        <v>2.977667493796532</v>
      </c>
      <c r="AP39" s="23">
        <f t="shared" si="33"/>
        <v>153</v>
      </c>
      <c r="AQ39" s="23">
        <f t="shared" si="34"/>
        <v>149</v>
      </c>
      <c r="AR39" s="23">
        <f>(1-(AH$9/AP39))*100</f>
        <v>2.6143790849673221</v>
      </c>
      <c r="AS39" s="23">
        <f>(1-(AH$9/AQ39))*100</f>
        <v>0</v>
      </c>
      <c r="AT39" s="23">
        <f t="shared" si="35"/>
        <v>122.9</v>
      </c>
      <c r="AU39" s="23">
        <f t="shared" si="36"/>
        <v>118.9</v>
      </c>
      <c r="AV39" s="23">
        <f>(1-(AI$9/AT39))*100</f>
        <v>4.5565500406834936</v>
      </c>
      <c r="AW39" s="23">
        <f>(1-(AI$9/AU39))*100</f>
        <v>1.3456686291000941</v>
      </c>
      <c r="AX39" s="8"/>
      <c r="AY39" s="23">
        <v>585</v>
      </c>
      <c r="AZ39" s="23">
        <v>119.1</v>
      </c>
      <c r="BA39" s="23">
        <v>60</v>
      </c>
      <c r="BB39" s="23">
        <f t="shared" si="8"/>
        <v>151</v>
      </c>
      <c r="BC39" s="23">
        <f t="shared" si="9"/>
        <v>119.1</v>
      </c>
      <c r="BD39" s="23">
        <f t="shared" si="10"/>
        <v>57</v>
      </c>
      <c r="BE39" s="23">
        <f>BB39-$EF$9</f>
        <v>2</v>
      </c>
      <c r="BF39" s="23">
        <f>BC39-$EG$9</f>
        <v>1.7999999999999972</v>
      </c>
      <c r="BG39" s="23">
        <f>BD39-$EH$9</f>
        <v>5</v>
      </c>
      <c r="BH39" s="10">
        <f>(1-(BB$9/BB39))*100</f>
        <v>1.9867549668874163</v>
      </c>
      <c r="BI39" s="10">
        <f>(1-(BC$9/BC39))*100</f>
        <v>-0.16792611251050804</v>
      </c>
      <c r="BJ39" s="10">
        <f t="shared" si="37"/>
        <v>153</v>
      </c>
      <c r="BK39" s="10">
        <f t="shared" si="38"/>
        <v>149</v>
      </c>
      <c r="BL39" s="10">
        <f>(1-(BB$9/BJ39))*100</f>
        <v>3.2679738562091498</v>
      </c>
      <c r="BM39" s="10">
        <f>(1-(BB$9/BK39))*100</f>
        <v>0.67114093959731447</v>
      </c>
      <c r="BN39" s="10">
        <f t="shared" si="39"/>
        <v>121.1</v>
      </c>
      <c r="BO39" s="10">
        <f t="shared" si="40"/>
        <v>117.1</v>
      </c>
      <c r="BP39" s="10">
        <f>(1-(BC$9/BN39))*100</f>
        <v>1.4863748967795187</v>
      </c>
      <c r="BQ39" s="10">
        <f>(1-(BC$9/BO39))*100</f>
        <v>-1.8787361229718247</v>
      </c>
      <c r="BR39" s="8"/>
      <c r="BS39" s="23">
        <v>585</v>
      </c>
      <c r="BT39" s="23">
        <v>118.3</v>
      </c>
      <c r="BU39" s="23">
        <v>60</v>
      </c>
      <c r="BV39" s="23">
        <f t="shared" si="11"/>
        <v>151</v>
      </c>
      <c r="BW39" s="23">
        <f t="shared" si="12"/>
        <v>118.3</v>
      </c>
      <c r="BX39" s="23">
        <f t="shared" si="13"/>
        <v>57</v>
      </c>
      <c r="BY39" s="23">
        <f>BV39-$EF$9</f>
        <v>2</v>
      </c>
      <c r="BZ39" s="23">
        <f>BW39-$EG$9</f>
        <v>1</v>
      </c>
      <c r="CA39" s="23">
        <f>BX39-$EH$9</f>
        <v>5</v>
      </c>
      <c r="CB39" s="10">
        <f>(1-(BV$9/BV39))*100</f>
        <v>1.3245033112582738</v>
      </c>
      <c r="CC39" s="10">
        <f>(1-(BW$9/BW39))*100</f>
        <v>0.84530853761622948</v>
      </c>
      <c r="CD39" s="10">
        <f t="shared" si="41"/>
        <v>153</v>
      </c>
      <c r="CE39" s="10">
        <f t="shared" si="42"/>
        <v>149</v>
      </c>
      <c r="CF39" s="10">
        <f>(1-(BV$9/CD39))*100</f>
        <v>2.6143790849673221</v>
      </c>
      <c r="CG39" s="10">
        <f>(1-(BV$9/CE39))*100</f>
        <v>0</v>
      </c>
      <c r="CH39" s="10">
        <f t="shared" si="43"/>
        <v>120.3</v>
      </c>
      <c r="CI39" s="10">
        <f t="shared" si="44"/>
        <v>116.3</v>
      </c>
      <c r="CJ39" s="10">
        <f>(1-(BW$9/CH39))*100</f>
        <v>2.4937655860349128</v>
      </c>
      <c r="CK39" s="10">
        <f>(1-(BW$9/CI39))*100</f>
        <v>-0.85984522785897965</v>
      </c>
      <c r="CL39" s="8"/>
      <c r="CM39" s="23">
        <v>583</v>
      </c>
      <c r="CN39" s="23">
        <v>117.3</v>
      </c>
      <c r="CO39" s="23">
        <v>55</v>
      </c>
      <c r="CP39" s="23">
        <f t="shared" si="14"/>
        <v>149</v>
      </c>
      <c r="CQ39" s="23">
        <f t="shared" si="15"/>
        <v>117.3</v>
      </c>
      <c r="CR39" s="23">
        <f t="shared" si="16"/>
        <v>52</v>
      </c>
      <c r="CS39" s="23">
        <f>CP39-$EF$9</f>
        <v>0</v>
      </c>
      <c r="CT39" s="23">
        <f>CQ39-$EG$9</f>
        <v>0</v>
      </c>
      <c r="CU39" s="23">
        <f>CR39-$EH$9</f>
        <v>0</v>
      </c>
      <c r="CV39" s="10">
        <f>(1-(CP$9/CP39))*100</f>
        <v>0</v>
      </c>
      <c r="CW39" s="10">
        <f>(1-(CQ$9/CQ39))*100</f>
        <v>0</v>
      </c>
      <c r="CX39" s="10">
        <f t="shared" si="45"/>
        <v>151</v>
      </c>
      <c r="CY39" s="10">
        <f t="shared" si="46"/>
        <v>147</v>
      </c>
      <c r="CZ39" s="10">
        <f>(1-(CP$9/CX39))*100</f>
        <v>1.3245033112582738</v>
      </c>
      <c r="DA39" s="10">
        <f>(1-(CP$9/CY39))*100</f>
        <v>-1.3605442176870763</v>
      </c>
      <c r="DB39" s="10">
        <f t="shared" si="47"/>
        <v>119.3</v>
      </c>
      <c r="DC39" s="10">
        <f t="shared" si="48"/>
        <v>115.3</v>
      </c>
      <c r="DD39" s="10">
        <f>(1-(CQ$9/DB39))*100</f>
        <v>1.6764459346186089</v>
      </c>
      <c r="DE39" s="10">
        <f>(1-(CQ$9/DC39))*100</f>
        <v>-1.7346053772766767</v>
      </c>
      <c r="DF39" s="8"/>
      <c r="DG39" s="23">
        <v>583</v>
      </c>
      <c r="DH39" s="23">
        <v>117.3</v>
      </c>
      <c r="DI39" s="23">
        <v>55</v>
      </c>
      <c r="DJ39" s="23">
        <f t="shared" si="17"/>
        <v>149</v>
      </c>
      <c r="DK39" s="23">
        <f t="shared" si="18"/>
        <v>117.3</v>
      </c>
      <c r="DL39" s="23">
        <f t="shared" si="19"/>
        <v>52</v>
      </c>
      <c r="DM39" s="23">
        <f>DJ39-$EF$9</f>
        <v>0</v>
      </c>
      <c r="DN39" s="23">
        <f>DK39-$EG$9</f>
        <v>0</v>
      </c>
      <c r="DO39" s="23">
        <f>DL39-$EH$9</f>
        <v>0</v>
      </c>
      <c r="DP39" s="23">
        <f>(1-(DJ$9/DJ39))*100</f>
        <v>0</v>
      </c>
      <c r="DQ39" s="23">
        <f>(1-(DK$9/DK39))*100</f>
        <v>0</v>
      </c>
      <c r="DR39" s="23">
        <f t="shared" si="51"/>
        <v>151</v>
      </c>
      <c r="DS39" s="23">
        <f t="shared" si="52"/>
        <v>147</v>
      </c>
      <c r="DT39" s="23">
        <f>(1-(DJ$9/DR39))*100</f>
        <v>1.3245033112582738</v>
      </c>
      <c r="DU39" s="23">
        <f>(1-(DJ$9/DS39))*100</f>
        <v>-1.3605442176870763</v>
      </c>
      <c r="DV39" s="23">
        <f t="shared" si="53"/>
        <v>119.3</v>
      </c>
      <c r="DW39" s="23">
        <f t="shared" si="54"/>
        <v>115.3</v>
      </c>
      <c r="DX39" s="23">
        <f>(1-(DK$9/DV39))*100</f>
        <v>1.6764459346186089</v>
      </c>
      <c r="DY39" s="23">
        <f>(1-(DK$9/DW39))*100</f>
        <v>-1.7346053772766767</v>
      </c>
      <c r="DZ39" s="8"/>
      <c r="EA39" s="8">
        <v>582</v>
      </c>
      <c r="EB39" s="8">
        <v>119.3</v>
      </c>
      <c r="EC39" s="8">
        <v>52</v>
      </c>
      <c r="ED39" s="8"/>
      <c r="EE39" s="8"/>
      <c r="EF39" s="8">
        <f t="shared" si="20"/>
        <v>148</v>
      </c>
      <c r="EG39" s="8">
        <f t="shared" si="21"/>
        <v>119.3</v>
      </c>
      <c r="EH39" s="8">
        <f t="shared" si="22"/>
        <v>49</v>
      </c>
      <c r="EI39" s="8"/>
      <c r="EJ39" s="8">
        <f>EF39-$EF$9</f>
        <v>-1</v>
      </c>
      <c r="EK39" s="8">
        <f>EG39-$EG$9</f>
        <v>2</v>
      </c>
      <c r="EL39" s="8">
        <f>EH39-$EH$9</f>
        <v>-3</v>
      </c>
      <c r="EM39" s="8"/>
      <c r="EN39" s="64"/>
      <c r="EO39" s="65"/>
      <c r="EP39" s="23">
        <v>259.2</v>
      </c>
      <c r="EQ39" s="23">
        <f t="shared" si="25"/>
        <v>7.1999999999999995E-2</v>
      </c>
      <c r="ER39" s="23">
        <v>2.4260000000000002</v>
      </c>
      <c r="ES39" s="23">
        <v>9.2999999999999999E-2</v>
      </c>
      <c r="ET39" s="23">
        <v>1.446</v>
      </c>
      <c r="EU39" s="23">
        <v>6.3E-2</v>
      </c>
      <c r="EV39" s="63">
        <v>2.4969999999999999</v>
      </c>
      <c r="EW39" s="63">
        <v>0.104</v>
      </c>
      <c r="EX39" s="63">
        <v>1.859</v>
      </c>
      <c r="EY39" s="63">
        <v>0.23</v>
      </c>
      <c r="EZ39" s="63">
        <v>70</v>
      </c>
      <c r="FA39" s="63">
        <f t="shared" si="55"/>
        <v>0.7</v>
      </c>
      <c r="FB39" s="63">
        <f t="shared" si="23"/>
        <v>5.675675675675676E-2</v>
      </c>
      <c r="FC39" s="63">
        <f t="shared" si="49"/>
        <v>3.2108924077739145E-2</v>
      </c>
      <c r="FD39" s="23">
        <f t="shared" si="56"/>
        <v>2.0569999999999999</v>
      </c>
      <c r="FE39" s="23">
        <f t="shared" si="28"/>
        <v>2.4822799992076412</v>
      </c>
      <c r="FF39" s="23">
        <f t="shared" si="66"/>
        <v>26.888217522658607</v>
      </c>
      <c r="FG39" s="23"/>
    </row>
    <row r="40" spans="1:163" s="24" customFormat="1" x14ac:dyDescent="0.25">
      <c r="A40" s="23" t="s">
        <v>51</v>
      </c>
      <c r="B40" s="23">
        <v>293.10000000000002</v>
      </c>
      <c r="C40" s="23">
        <v>297.89999999999998</v>
      </c>
      <c r="D40" s="23">
        <f t="shared" si="61"/>
        <v>295.5</v>
      </c>
      <c r="E40" s="23">
        <f t="shared" si="60"/>
        <v>8.2083333333333328E-2</v>
      </c>
      <c r="F40" s="23">
        <f t="shared" si="62"/>
        <v>0.13680555555555554</v>
      </c>
      <c r="G40" s="23">
        <v>434</v>
      </c>
      <c r="H40" s="23">
        <v>0</v>
      </c>
      <c r="I40" s="23">
        <v>3</v>
      </c>
      <c r="J40" s="8"/>
      <c r="K40" s="23">
        <v>601</v>
      </c>
      <c r="L40" s="23">
        <v>134.5</v>
      </c>
      <c r="M40" s="23">
        <v>65</v>
      </c>
      <c r="N40" s="23">
        <f t="shared" si="2"/>
        <v>167</v>
      </c>
      <c r="O40" s="23">
        <f t="shared" si="3"/>
        <v>134.5</v>
      </c>
      <c r="P40" s="23">
        <f t="shared" si="4"/>
        <v>62</v>
      </c>
      <c r="Q40" s="23">
        <f>N40-$EF$10</f>
        <v>6</v>
      </c>
      <c r="R40" s="23">
        <f>O40-$EG$10</f>
        <v>6.7999999999999972</v>
      </c>
      <c r="S40" s="23">
        <f>P40-$EH$10</f>
        <v>5</v>
      </c>
      <c r="T40" s="23">
        <f>(1-(N$10/N40))*100</f>
        <v>3.59281437125748</v>
      </c>
      <c r="U40" s="23">
        <f>(1-(O$10/O40))*100</f>
        <v>5.0557620817843869</v>
      </c>
      <c r="V40" s="23">
        <f t="shared" si="29"/>
        <v>169</v>
      </c>
      <c r="W40" s="23">
        <f t="shared" si="30"/>
        <v>165</v>
      </c>
      <c r="X40" s="23">
        <f>(1-(N$10/V40))*100</f>
        <v>4.7337278106508895</v>
      </c>
      <c r="Y40" s="23">
        <f>(1-(N$10/W40))*100</f>
        <v>2.4242424242424288</v>
      </c>
      <c r="Z40" s="23">
        <f t="shared" si="31"/>
        <v>136.5</v>
      </c>
      <c r="AA40" s="23">
        <f t="shared" si="32"/>
        <v>132.5</v>
      </c>
      <c r="AB40" s="23">
        <f>(1-(O$10/Z40))*100</f>
        <v>6.4468864468864462</v>
      </c>
      <c r="AC40" s="23">
        <f>(1-(O$10/AA40))*100</f>
        <v>3.6226415094339548</v>
      </c>
      <c r="AD40" s="8"/>
      <c r="AE40" s="23">
        <v>598</v>
      </c>
      <c r="AF40" s="23">
        <v>132</v>
      </c>
      <c r="AG40" s="23">
        <v>65</v>
      </c>
      <c r="AH40" s="23">
        <f t="shared" si="63"/>
        <v>164</v>
      </c>
      <c r="AI40" s="23">
        <f t="shared" si="64"/>
        <v>132</v>
      </c>
      <c r="AJ40" s="23">
        <f t="shared" si="65"/>
        <v>62</v>
      </c>
      <c r="AK40" s="23">
        <f>AH40-$EF$10</f>
        <v>3</v>
      </c>
      <c r="AL40" s="23">
        <f>AI40-$EG$10</f>
        <v>4.2999999999999972</v>
      </c>
      <c r="AM40" s="23">
        <f>AJ40-$EH$10</f>
        <v>5</v>
      </c>
      <c r="AN40" s="23">
        <f>(1-(AH$10/AH40))*100</f>
        <v>1.8292682926829285</v>
      </c>
      <c r="AO40" s="23">
        <f>(1-(AI$10/AI40))*100</f>
        <v>3.2575757575757591</v>
      </c>
      <c r="AP40" s="23">
        <f t="shared" si="33"/>
        <v>166</v>
      </c>
      <c r="AQ40" s="23">
        <f t="shared" si="34"/>
        <v>162</v>
      </c>
      <c r="AR40" s="23">
        <f>(1-(AH$10/AP40))*100</f>
        <v>3.0120481927710885</v>
      </c>
      <c r="AS40" s="23">
        <f>(1-(AH$10/AQ40))*100</f>
        <v>0.61728395061728669</v>
      </c>
      <c r="AT40" s="23">
        <f t="shared" si="35"/>
        <v>134</v>
      </c>
      <c r="AU40" s="23">
        <f t="shared" si="36"/>
        <v>130</v>
      </c>
      <c r="AV40" s="23">
        <f>(1-(AI$10/AT40))*100</f>
        <v>4.7014925373134346</v>
      </c>
      <c r="AW40" s="23">
        <f>(1-(AI$10/AU40))*100</f>
        <v>1.7692307692307674</v>
      </c>
      <c r="AX40" s="8"/>
      <c r="AY40" s="23">
        <v>598</v>
      </c>
      <c r="AZ40" s="23">
        <v>131</v>
      </c>
      <c r="BA40" s="23">
        <v>65</v>
      </c>
      <c r="BB40" s="23">
        <f t="shared" si="8"/>
        <v>164</v>
      </c>
      <c r="BC40" s="23">
        <f t="shared" si="9"/>
        <v>131</v>
      </c>
      <c r="BD40" s="23">
        <f t="shared" si="10"/>
        <v>62</v>
      </c>
      <c r="BE40" s="23">
        <f>BB40-$EF$10</f>
        <v>3</v>
      </c>
      <c r="BF40" s="23">
        <f>BC40-$EG$10</f>
        <v>3.2999999999999972</v>
      </c>
      <c r="BG40" s="23">
        <f>BD40-$EH$10</f>
        <v>5</v>
      </c>
      <c r="BH40" s="10">
        <f>(1-(BB$10/BB40))*100</f>
        <v>1.2195121951219523</v>
      </c>
      <c r="BI40" s="10">
        <f>(1-(BC$10/BC40))*100</f>
        <v>0.76335877862595547</v>
      </c>
      <c r="BJ40" s="10">
        <f t="shared" si="37"/>
        <v>166</v>
      </c>
      <c r="BK40" s="10">
        <f t="shared" si="38"/>
        <v>162</v>
      </c>
      <c r="BL40" s="10">
        <f>(1-(BB$10/BJ40))*100</f>
        <v>2.4096385542168641</v>
      </c>
      <c r="BM40" s="10">
        <f>(1-(BB$10/BK40))*100</f>
        <v>0</v>
      </c>
      <c r="BN40" s="10">
        <f t="shared" si="39"/>
        <v>133</v>
      </c>
      <c r="BO40" s="10">
        <f t="shared" si="40"/>
        <v>129</v>
      </c>
      <c r="BP40" s="10">
        <f>(1-(BC$10/BN40))*100</f>
        <v>2.2556390977443663</v>
      </c>
      <c r="BQ40" s="10">
        <f>(1-(BC$10/BO40))*100</f>
        <v>-0.77519379844961378</v>
      </c>
      <c r="BR40" s="8"/>
      <c r="BS40" s="23">
        <v>597</v>
      </c>
      <c r="BT40" s="23">
        <v>129.69999999999999</v>
      </c>
      <c r="BU40" s="23">
        <v>65</v>
      </c>
      <c r="BV40" s="23">
        <f t="shared" si="11"/>
        <v>163</v>
      </c>
      <c r="BW40" s="23">
        <f t="shared" si="12"/>
        <v>129.69999999999999</v>
      </c>
      <c r="BX40" s="23">
        <f t="shared" si="13"/>
        <v>62</v>
      </c>
      <c r="BY40" s="23">
        <f>BV40-$EF$10</f>
        <v>2</v>
      </c>
      <c r="BZ40" s="23">
        <f>BW40-$EG$10</f>
        <v>1.9999999999999858</v>
      </c>
      <c r="CA40" s="23">
        <f>BX40-$EH$10</f>
        <v>5</v>
      </c>
      <c r="CB40" s="10">
        <f>(1-(BV$10/BV40))*100</f>
        <v>1.2269938650306789</v>
      </c>
      <c r="CC40" s="10">
        <f>(1-(BW$10/BW40))*100</f>
        <v>1.5420200462605949</v>
      </c>
      <c r="CD40" s="10">
        <f t="shared" si="41"/>
        <v>165</v>
      </c>
      <c r="CE40" s="10">
        <f t="shared" si="42"/>
        <v>161</v>
      </c>
      <c r="CF40" s="10">
        <f>(1-(BV$10/CD40))*100</f>
        <v>2.4242424242424288</v>
      </c>
      <c r="CG40" s="10">
        <f>(1-(BV$10/CE40))*100</f>
        <v>0</v>
      </c>
      <c r="CH40" s="10">
        <f t="shared" si="43"/>
        <v>131.69999999999999</v>
      </c>
      <c r="CI40" s="10">
        <f t="shared" si="44"/>
        <v>127.69999999999999</v>
      </c>
      <c r="CJ40" s="10">
        <f>(1-(BW$10/CH40))*100</f>
        <v>3.0372057706909539</v>
      </c>
      <c r="CK40" s="10">
        <f>(1-(BW$10/CI40))*100</f>
        <v>-2.2204460492503131E-14</v>
      </c>
      <c r="CL40" s="8"/>
      <c r="CM40" s="23">
        <v>595</v>
      </c>
      <c r="CN40" s="23">
        <v>127.7</v>
      </c>
      <c r="CO40" s="23">
        <v>60</v>
      </c>
      <c r="CP40" s="23">
        <f t="shared" si="14"/>
        <v>161</v>
      </c>
      <c r="CQ40" s="23">
        <f t="shared" si="15"/>
        <v>127.7</v>
      </c>
      <c r="CR40" s="23">
        <f t="shared" si="16"/>
        <v>57</v>
      </c>
      <c r="CS40" s="23">
        <f>CP40-$EF$10</f>
        <v>0</v>
      </c>
      <c r="CT40" s="23">
        <f>CQ40-$EG$10</f>
        <v>0</v>
      </c>
      <c r="CU40" s="23">
        <f>CR40-$EH$10</f>
        <v>0</v>
      </c>
      <c r="CV40" s="10">
        <f>(1-(CP$10/CP40))*100</f>
        <v>0</v>
      </c>
      <c r="CW40" s="10">
        <f>(1-(CQ$10/CQ40))*100</f>
        <v>0</v>
      </c>
      <c r="CX40" s="10">
        <f t="shared" si="45"/>
        <v>163</v>
      </c>
      <c r="CY40" s="10">
        <f t="shared" si="46"/>
        <v>159</v>
      </c>
      <c r="CZ40" s="10">
        <f>(1-(CP$10/CX40))*100</f>
        <v>1.2269938650306789</v>
      </c>
      <c r="DA40" s="10">
        <f>(1-(CP$10/CY40))*100</f>
        <v>-1.2578616352201255</v>
      </c>
      <c r="DB40" s="10">
        <f t="shared" si="47"/>
        <v>129.69999999999999</v>
      </c>
      <c r="DC40" s="10">
        <f t="shared" si="48"/>
        <v>125.7</v>
      </c>
      <c r="DD40" s="10">
        <f>(1-(CQ$10/DB40))*100</f>
        <v>1.5420200462605949</v>
      </c>
      <c r="DE40" s="10">
        <f>(1-(CQ$10/DC40))*100</f>
        <v>-1.5910898965791676</v>
      </c>
      <c r="DF40" s="8"/>
      <c r="DG40" s="23">
        <v>595</v>
      </c>
      <c r="DH40" s="23">
        <v>127.7</v>
      </c>
      <c r="DI40" s="23">
        <v>60</v>
      </c>
      <c r="DJ40" s="23">
        <f t="shared" si="17"/>
        <v>161</v>
      </c>
      <c r="DK40" s="23">
        <f t="shared" si="18"/>
        <v>127.7</v>
      </c>
      <c r="DL40" s="23">
        <f t="shared" si="19"/>
        <v>57</v>
      </c>
      <c r="DM40" s="23">
        <f>DJ40-$EF$10</f>
        <v>0</v>
      </c>
      <c r="DN40" s="23">
        <f>DK40-$EG$10</f>
        <v>0</v>
      </c>
      <c r="DO40" s="23">
        <f>DL40-$EH$10</f>
        <v>0</v>
      </c>
      <c r="DP40" s="23">
        <f>(1-(DJ$10/DJ40))*100</f>
        <v>0</v>
      </c>
      <c r="DQ40" s="23">
        <f>(1-(DK$10/DK40))*100</f>
        <v>0</v>
      </c>
      <c r="DR40" s="23">
        <f t="shared" si="51"/>
        <v>163</v>
      </c>
      <c r="DS40" s="23">
        <f t="shared" si="52"/>
        <v>159</v>
      </c>
      <c r="DT40" s="23">
        <f>(1-(DJ$10/DR40))*100</f>
        <v>1.2269938650306789</v>
      </c>
      <c r="DU40" s="23">
        <f>(1-(DJ$10/DS40))*100</f>
        <v>-1.2578616352201255</v>
      </c>
      <c r="DV40" s="23">
        <f t="shared" si="53"/>
        <v>129.69999999999999</v>
      </c>
      <c r="DW40" s="23">
        <f t="shared" si="54"/>
        <v>125.7</v>
      </c>
      <c r="DX40" s="23">
        <f>(1-(DK$10/DV40))*100</f>
        <v>1.5420200462605949</v>
      </c>
      <c r="DY40" s="23">
        <f>(1-(DK$10/DW40))*100</f>
        <v>-1.5910898965791676</v>
      </c>
      <c r="DZ40" s="8"/>
      <c r="EA40" s="8">
        <v>596</v>
      </c>
      <c r="EB40" s="8">
        <v>130</v>
      </c>
      <c r="EC40" s="8">
        <v>57</v>
      </c>
      <c r="ED40" s="8"/>
      <c r="EE40" s="8"/>
      <c r="EF40" s="8">
        <f t="shared" si="20"/>
        <v>162</v>
      </c>
      <c r="EG40" s="8">
        <f t="shared" si="21"/>
        <v>130</v>
      </c>
      <c r="EH40" s="8">
        <f t="shared" si="22"/>
        <v>54</v>
      </c>
      <c r="EI40" s="8"/>
      <c r="EJ40" s="8">
        <f>EF40-$EF$10</f>
        <v>1</v>
      </c>
      <c r="EK40" s="8">
        <f>EG40-$EG$10</f>
        <v>2.2999999999999972</v>
      </c>
      <c r="EL40" s="8">
        <f>EH40-$EH$10</f>
        <v>-3</v>
      </c>
      <c r="EM40" s="8"/>
      <c r="EN40" s="64"/>
      <c r="EO40" s="65"/>
      <c r="EP40" s="23">
        <v>295.2</v>
      </c>
      <c r="EQ40" s="23">
        <f t="shared" si="25"/>
        <v>8.2000000000000003E-2</v>
      </c>
      <c r="ER40" s="23">
        <v>2.2730000000000001</v>
      </c>
      <c r="ES40" s="23">
        <v>8.6999999999999994E-2</v>
      </c>
      <c r="ET40" s="23">
        <v>1.2270000000000001</v>
      </c>
      <c r="EU40" s="23">
        <v>9.4E-2</v>
      </c>
      <c r="EV40" s="63">
        <v>2.4689999999999999</v>
      </c>
      <c r="EW40" s="63">
        <v>0.126</v>
      </c>
      <c r="EX40" s="63">
        <v>1.782</v>
      </c>
      <c r="EY40" s="63">
        <v>0.223</v>
      </c>
      <c r="EZ40" s="63">
        <v>80</v>
      </c>
      <c r="FA40" s="63">
        <f t="shared" si="55"/>
        <v>0.8</v>
      </c>
      <c r="FB40" s="63">
        <f t="shared" si="23"/>
        <v>6.3157894736842107E-2</v>
      </c>
      <c r="FC40" s="63">
        <f t="shared" si="49"/>
        <v>3.660179202610607E-2</v>
      </c>
      <c r="FD40" s="23">
        <f t="shared" si="56"/>
        <v>1.9377499999999999</v>
      </c>
      <c r="FE40" s="23">
        <f t="shared" si="28"/>
        <v>2.1873498383002499</v>
      </c>
      <c r="FF40" s="23">
        <f t="shared" si="66"/>
        <v>32.317499126790082</v>
      </c>
      <c r="FG40" s="23"/>
    </row>
    <row r="41" spans="1:163" s="24" customFormat="1" x14ac:dyDescent="0.25">
      <c r="A41" s="23" t="s">
        <v>51</v>
      </c>
      <c r="B41" s="23">
        <v>330</v>
      </c>
      <c r="C41" s="23">
        <v>332.7</v>
      </c>
      <c r="D41" s="23">
        <f t="shared" si="61"/>
        <v>331.35</v>
      </c>
      <c r="E41" s="23">
        <f t="shared" si="60"/>
        <v>9.2041666666666674E-2</v>
      </c>
      <c r="F41" s="23">
        <f t="shared" si="62"/>
        <v>0.1534027777777778</v>
      </c>
      <c r="G41" s="23">
        <v>434</v>
      </c>
      <c r="H41" s="23">
        <v>0</v>
      </c>
      <c r="I41" s="23">
        <v>3</v>
      </c>
      <c r="J41" s="8"/>
      <c r="K41" s="23">
        <v>614</v>
      </c>
      <c r="L41" s="23">
        <v>146.69999999999999</v>
      </c>
      <c r="M41" s="23">
        <v>70</v>
      </c>
      <c r="N41" s="23">
        <f t="shared" si="2"/>
        <v>180</v>
      </c>
      <c r="O41" s="23">
        <f t="shared" si="3"/>
        <v>146.69999999999999</v>
      </c>
      <c r="P41" s="23">
        <f t="shared" si="4"/>
        <v>67</v>
      </c>
      <c r="Q41" s="23">
        <f>N41-$EF$11</f>
        <v>5</v>
      </c>
      <c r="R41" s="23">
        <f>O41-$EG$11</f>
        <v>8.3999999999999773</v>
      </c>
      <c r="S41" s="23">
        <f>P41-$EH$11</f>
        <v>5</v>
      </c>
      <c r="T41" s="23">
        <f>(1-(N$11/N41))*100</f>
        <v>2.777777777777779</v>
      </c>
      <c r="U41" s="23">
        <f>(1-(O$11/O41))*100</f>
        <v>5.7259713701431352</v>
      </c>
      <c r="V41" s="23">
        <f t="shared" si="29"/>
        <v>182</v>
      </c>
      <c r="W41" s="23">
        <f t="shared" si="30"/>
        <v>178</v>
      </c>
      <c r="X41" s="23">
        <f>(1-(N$11/V41))*100</f>
        <v>3.8461538461538436</v>
      </c>
      <c r="Y41" s="23">
        <f>(1-(N$11/W41))*100</f>
        <v>1.6853932584269704</v>
      </c>
      <c r="Z41" s="23">
        <f t="shared" si="31"/>
        <v>148.69999999999999</v>
      </c>
      <c r="AA41" s="23">
        <f t="shared" si="32"/>
        <v>144.69999999999999</v>
      </c>
      <c r="AB41" s="23">
        <f>(1-(O$11/Z41))*100</f>
        <v>6.9939475453933975</v>
      </c>
      <c r="AC41" s="23">
        <f>(1-(O$11/AA41))*100</f>
        <v>4.4229440221147058</v>
      </c>
      <c r="AD41" s="8"/>
      <c r="AE41" s="23">
        <v>611</v>
      </c>
      <c r="AF41" s="23">
        <v>144.30000000000001</v>
      </c>
      <c r="AG41" s="23">
        <v>70</v>
      </c>
      <c r="AH41" s="23">
        <f t="shared" si="63"/>
        <v>177</v>
      </c>
      <c r="AI41" s="23">
        <f t="shared" si="64"/>
        <v>144.30000000000001</v>
      </c>
      <c r="AJ41" s="23">
        <f t="shared" si="65"/>
        <v>67</v>
      </c>
      <c r="AK41" s="23">
        <f>AH41-$EF$11</f>
        <v>2</v>
      </c>
      <c r="AL41" s="23">
        <f>AI41-$EG$11</f>
        <v>6</v>
      </c>
      <c r="AM41" s="23">
        <f>AJ41-$EH$11</f>
        <v>5</v>
      </c>
      <c r="AN41" s="23">
        <f>(1-(AH$11/AH41))*100</f>
        <v>1.1299435028248594</v>
      </c>
      <c r="AO41" s="23">
        <f>(1-(AI$11/AI41))*100</f>
        <v>4.1580041580041582</v>
      </c>
      <c r="AP41" s="23">
        <f t="shared" si="33"/>
        <v>179</v>
      </c>
      <c r="AQ41" s="23">
        <f t="shared" si="34"/>
        <v>175</v>
      </c>
      <c r="AR41" s="23">
        <f>(1-(AH$11/AP41))*100</f>
        <v>2.2346368715083775</v>
      </c>
      <c r="AS41" s="23">
        <f>(1-(AH$11/AQ41))*100</f>
        <v>0</v>
      </c>
      <c r="AT41" s="23">
        <f t="shared" si="35"/>
        <v>146.30000000000001</v>
      </c>
      <c r="AU41" s="23">
        <f t="shared" si="36"/>
        <v>142.30000000000001</v>
      </c>
      <c r="AV41" s="23">
        <f>(1-(AI$11/AT41))*100</f>
        <v>5.4682159945317892</v>
      </c>
      <c r="AW41" s="23">
        <f>(1-(AI$11/AU41))*100</f>
        <v>2.8109627547434957</v>
      </c>
      <c r="AX41" s="8"/>
      <c r="AY41" s="23">
        <v>610</v>
      </c>
      <c r="AZ41" s="23">
        <v>143</v>
      </c>
      <c r="BA41" s="23">
        <v>70</v>
      </c>
      <c r="BB41" s="23">
        <f t="shared" si="8"/>
        <v>176</v>
      </c>
      <c r="BC41" s="23">
        <f t="shared" si="9"/>
        <v>143</v>
      </c>
      <c r="BD41" s="23">
        <f t="shared" si="10"/>
        <v>67</v>
      </c>
      <c r="BE41" s="23">
        <f>BB41-$EF$11</f>
        <v>1</v>
      </c>
      <c r="BF41" s="23">
        <f>BC41-$EG$11</f>
        <v>4.6999999999999886</v>
      </c>
      <c r="BG41" s="23">
        <f>BD41-$EH$11</f>
        <v>5</v>
      </c>
      <c r="BH41" s="10">
        <f>(1-(BB$11/BB41))*100</f>
        <v>1.1363636363636354</v>
      </c>
      <c r="BI41" s="10">
        <f>(1-(BC$11/BC41))*100</f>
        <v>1.3286713286713381</v>
      </c>
      <c r="BJ41" s="10">
        <f t="shared" si="37"/>
        <v>178</v>
      </c>
      <c r="BK41" s="10">
        <f t="shared" si="38"/>
        <v>174</v>
      </c>
      <c r="BL41" s="10">
        <f>(1-(BB$11/BJ41))*100</f>
        <v>2.2471910112359605</v>
      </c>
      <c r="BM41" s="10">
        <f>(1-(BB$11/BK41))*100</f>
        <v>0</v>
      </c>
      <c r="BN41" s="10">
        <f t="shared" si="39"/>
        <v>145</v>
      </c>
      <c r="BO41" s="10">
        <f t="shared" si="40"/>
        <v>141</v>
      </c>
      <c r="BP41" s="10">
        <f>(1-(BC$11/BN41))*100</f>
        <v>2.6896551724137963</v>
      </c>
      <c r="BQ41" s="10">
        <f>(1-(BC$11/BO41))*100</f>
        <v>-7.0921985815597388E-2</v>
      </c>
      <c r="BR41" s="8"/>
      <c r="BS41" s="23">
        <v>610</v>
      </c>
      <c r="BT41" s="23">
        <v>140.30000000000001</v>
      </c>
      <c r="BU41" s="23">
        <v>70</v>
      </c>
      <c r="BV41" s="23">
        <f t="shared" si="11"/>
        <v>176</v>
      </c>
      <c r="BW41" s="23">
        <f t="shared" si="12"/>
        <v>140.30000000000001</v>
      </c>
      <c r="BX41" s="23">
        <f t="shared" si="13"/>
        <v>67</v>
      </c>
      <c r="BY41" s="23">
        <f>BV41-$EF$11</f>
        <v>1</v>
      </c>
      <c r="BZ41" s="23">
        <f>BW41-$EG$11</f>
        <v>2</v>
      </c>
      <c r="CA41" s="23">
        <f>BX41-$EH$11</f>
        <v>5</v>
      </c>
      <c r="CB41" s="10">
        <f>(1-(BV$11/BV41))*100</f>
        <v>0.56818181818182323</v>
      </c>
      <c r="CC41" s="10">
        <f>(1-(BW$11/BW41))*100</f>
        <v>1.4255167498218091</v>
      </c>
      <c r="CD41" s="10">
        <f t="shared" si="41"/>
        <v>178</v>
      </c>
      <c r="CE41" s="10">
        <f t="shared" si="42"/>
        <v>174</v>
      </c>
      <c r="CF41" s="10">
        <f>(1-(BV$11/CD41))*100</f>
        <v>1.6853932584269704</v>
      </c>
      <c r="CG41" s="10">
        <f>(1-(BV$11/CE41))*100</f>
        <v>-0.57471264367816577</v>
      </c>
      <c r="CH41" s="10">
        <f t="shared" si="43"/>
        <v>142.30000000000001</v>
      </c>
      <c r="CI41" s="10">
        <f t="shared" si="44"/>
        <v>138.30000000000001</v>
      </c>
      <c r="CJ41" s="10">
        <f>(1-(BW$11/CH41))*100</f>
        <v>2.8109627547434957</v>
      </c>
      <c r="CK41" s="10">
        <f>(1-(BW$11/CI41))*100</f>
        <v>0</v>
      </c>
      <c r="CL41" s="8"/>
      <c r="CM41" s="23">
        <v>609</v>
      </c>
      <c r="CN41" s="23">
        <v>138.30000000000001</v>
      </c>
      <c r="CO41" s="23">
        <v>65</v>
      </c>
      <c r="CP41" s="23">
        <f t="shared" si="14"/>
        <v>175</v>
      </c>
      <c r="CQ41" s="23">
        <f t="shared" si="15"/>
        <v>138.30000000000001</v>
      </c>
      <c r="CR41" s="23">
        <f t="shared" si="16"/>
        <v>62</v>
      </c>
      <c r="CS41" s="23">
        <f>CP41-$EF$11</f>
        <v>0</v>
      </c>
      <c r="CT41" s="23">
        <f>CQ41-$EG$11</f>
        <v>0</v>
      </c>
      <c r="CU41" s="23">
        <f>CR41-$EH$11</f>
        <v>0</v>
      </c>
      <c r="CV41" s="10">
        <f>(1-(CP$11/CP41))*100</f>
        <v>0</v>
      </c>
      <c r="CW41" s="10">
        <f>(1-(CQ$11/CQ41))*100</f>
        <v>0</v>
      </c>
      <c r="CX41" s="10">
        <f t="shared" si="45"/>
        <v>177</v>
      </c>
      <c r="CY41" s="10">
        <f t="shared" si="46"/>
        <v>173</v>
      </c>
      <c r="CZ41" s="10">
        <f>(1-(CP$11/CX41))*100</f>
        <v>1.1299435028248594</v>
      </c>
      <c r="DA41" s="10">
        <f>(1-(CP$11/CY41))*100</f>
        <v>-1.1560693641618602</v>
      </c>
      <c r="DB41" s="10">
        <f t="shared" si="47"/>
        <v>140.30000000000001</v>
      </c>
      <c r="DC41" s="10">
        <f t="shared" si="48"/>
        <v>136.30000000000001</v>
      </c>
      <c r="DD41" s="10">
        <f>(1-(CQ$11/DB41))*100</f>
        <v>1.4255167498218091</v>
      </c>
      <c r="DE41" s="10">
        <f>(1-(CQ$11/DC41))*100</f>
        <v>-1.4673514306676516</v>
      </c>
      <c r="DF41" s="8"/>
      <c r="DG41" s="23">
        <v>609</v>
      </c>
      <c r="DH41" s="23">
        <v>138.30000000000001</v>
      </c>
      <c r="DI41" s="23">
        <v>65</v>
      </c>
      <c r="DJ41" s="23">
        <f t="shared" si="17"/>
        <v>175</v>
      </c>
      <c r="DK41" s="23">
        <f t="shared" si="18"/>
        <v>138.30000000000001</v>
      </c>
      <c r="DL41" s="23">
        <f t="shared" si="19"/>
        <v>62</v>
      </c>
      <c r="DM41" s="23">
        <f>DJ41-$EF$11</f>
        <v>0</v>
      </c>
      <c r="DN41" s="23">
        <f>DK41-$EG$11</f>
        <v>0</v>
      </c>
      <c r="DO41" s="23">
        <f>DL41-$EH$11</f>
        <v>0</v>
      </c>
      <c r="DP41" s="23">
        <f>(1-(DJ$11/DJ41))*100</f>
        <v>0</v>
      </c>
      <c r="DQ41" s="23">
        <f>(1-(DK$11/DK41))*100</f>
        <v>0</v>
      </c>
      <c r="DR41" s="23">
        <f t="shared" si="51"/>
        <v>177</v>
      </c>
      <c r="DS41" s="23">
        <f t="shared" si="52"/>
        <v>173</v>
      </c>
      <c r="DT41" s="23">
        <f>(1-(DJ$11/DR41))*100</f>
        <v>1.1299435028248594</v>
      </c>
      <c r="DU41" s="23">
        <f>(1-(DJ$11/DS41))*100</f>
        <v>-1.1560693641618602</v>
      </c>
      <c r="DV41" s="23">
        <f t="shared" si="53"/>
        <v>140.30000000000001</v>
      </c>
      <c r="DW41" s="23">
        <f t="shared" si="54"/>
        <v>136.30000000000001</v>
      </c>
      <c r="DX41" s="23">
        <f>(1-(DK$11/DV41))*100</f>
        <v>1.4255167498218091</v>
      </c>
      <c r="DY41" s="23">
        <f>(1-(DK$11/DW41))*100</f>
        <v>-1.4673514306676516</v>
      </c>
      <c r="DZ41" s="8"/>
      <c r="EA41" s="8">
        <v>608</v>
      </c>
      <c r="EB41" s="8">
        <v>141.1</v>
      </c>
      <c r="EC41" s="8">
        <v>63</v>
      </c>
      <c r="ED41" s="8"/>
      <c r="EE41" s="8"/>
      <c r="EF41" s="8">
        <f t="shared" si="20"/>
        <v>174</v>
      </c>
      <c r="EG41" s="8">
        <f t="shared" si="21"/>
        <v>141.1</v>
      </c>
      <c r="EH41" s="8">
        <f t="shared" si="22"/>
        <v>60</v>
      </c>
      <c r="EI41" s="8"/>
      <c r="EJ41" s="8">
        <f>EF41-$EF$11</f>
        <v>-1</v>
      </c>
      <c r="EK41" s="8">
        <f>EG41-$EG$11</f>
        <v>2.7999999999999829</v>
      </c>
      <c r="EL41" s="8">
        <f>EH41-$EH$11</f>
        <v>-2</v>
      </c>
      <c r="EM41" s="8"/>
      <c r="EN41" s="64"/>
      <c r="EO41" s="65"/>
      <c r="EP41" s="23">
        <v>331.2</v>
      </c>
      <c r="EQ41" s="23">
        <f t="shared" si="25"/>
        <v>9.1999999999999998E-2</v>
      </c>
      <c r="ER41" s="23">
        <v>2.5350000000000001</v>
      </c>
      <c r="ES41" s="23">
        <v>0.13800000000000001</v>
      </c>
      <c r="ET41" s="23">
        <v>1.3979999999999999</v>
      </c>
      <c r="EU41" s="23">
        <v>9.4E-2</v>
      </c>
      <c r="EV41" s="63">
        <v>2.1280000000000001</v>
      </c>
      <c r="EW41" s="63">
        <v>0.19</v>
      </c>
      <c r="EX41" s="63">
        <v>2.0499999999999998</v>
      </c>
      <c r="EY41" s="63">
        <v>0.13900000000000001</v>
      </c>
      <c r="EZ41" s="63">
        <v>85</v>
      </c>
      <c r="FA41" s="63">
        <f t="shared" si="55"/>
        <v>0.85</v>
      </c>
      <c r="FB41" s="63">
        <f t="shared" si="23"/>
        <v>6.6233766233766242E-2</v>
      </c>
      <c r="FC41" s="63">
        <f t="shared" si="49"/>
        <v>3.6103853232356209E-2</v>
      </c>
      <c r="FD41" s="23">
        <f t="shared" si="56"/>
        <v>2.0277500000000002</v>
      </c>
      <c r="FE41" s="23">
        <f t="shared" si="28"/>
        <v>2.2206005524577317</v>
      </c>
      <c r="FF41" s="23">
        <f t="shared" si="66"/>
        <v>29.543085476025013</v>
      </c>
      <c r="FG41" s="23"/>
    </row>
    <row r="42" spans="1:163" s="24" customFormat="1" x14ac:dyDescent="0.25">
      <c r="A42" s="23" t="s">
        <v>51</v>
      </c>
      <c r="B42" s="23">
        <v>365.1</v>
      </c>
      <c r="C42" s="23">
        <v>369.1</v>
      </c>
      <c r="D42" s="23">
        <f t="shared" si="61"/>
        <v>367.1</v>
      </c>
      <c r="E42" s="23">
        <f t="shared" si="60"/>
        <v>0.10197222222222223</v>
      </c>
      <c r="F42" s="23">
        <f t="shared" si="62"/>
        <v>0.16995370370370372</v>
      </c>
      <c r="G42" s="23">
        <v>434</v>
      </c>
      <c r="H42" s="23">
        <v>0</v>
      </c>
      <c r="I42" s="23">
        <v>3</v>
      </c>
      <c r="J42" s="8"/>
      <c r="K42" s="23">
        <v>625</v>
      </c>
      <c r="L42" s="23">
        <v>158.4</v>
      </c>
      <c r="M42" s="23">
        <v>75</v>
      </c>
      <c r="N42" s="23">
        <f t="shared" si="2"/>
        <v>191</v>
      </c>
      <c r="O42" s="23">
        <f t="shared" si="3"/>
        <v>158.4</v>
      </c>
      <c r="P42" s="23">
        <f t="shared" si="4"/>
        <v>72</v>
      </c>
      <c r="Q42" s="23">
        <f>N42-$EF$12</f>
        <v>5</v>
      </c>
      <c r="R42" s="23">
        <f>O42-$EG$12</f>
        <v>11</v>
      </c>
      <c r="S42" s="23">
        <f>P42-$EH$12</f>
        <v>5</v>
      </c>
      <c r="T42" s="23">
        <f>(1-(N$12/N42))*100</f>
        <v>2.6178010471204161</v>
      </c>
      <c r="U42" s="23">
        <f>(1-(O$12/O42))*100</f>
        <v>6.944444444444442</v>
      </c>
      <c r="V42" s="23">
        <f t="shared" si="29"/>
        <v>193</v>
      </c>
      <c r="W42" s="23">
        <f t="shared" si="30"/>
        <v>189</v>
      </c>
      <c r="X42" s="23">
        <f>(1-(N$12/V42))*100</f>
        <v>3.6269430051813489</v>
      </c>
      <c r="Y42" s="23">
        <f>(1-(N$12/W42))*100</f>
        <v>1.5873015873015928</v>
      </c>
      <c r="Z42" s="23">
        <f t="shared" si="31"/>
        <v>160.4</v>
      </c>
      <c r="AA42" s="23">
        <f t="shared" si="32"/>
        <v>156.4</v>
      </c>
      <c r="AB42" s="23">
        <f>(1-(O$12/Z42))*100</f>
        <v>8.1047381546134662</v>
      </c>
      <c r="AC42" s="23">
        <f>(1-(O$12/AA42))*100</f>
        <v>5.7544757033248128</v>
      </c>
      <c r="AD42" s="8"/>
      <c r="AE42" s="23">
        <v>624</v>
      </c>
      <c r="AF42" s="23">
        <v>155.5</v>
      </c>
      <c r="AG42" s="23">
        <v>75</v>
      </c>
      <c r="AH42" s="23">
        <f t="shared" si="63"/>
        <v>190</v>
      </c>
      <c r="AI42" s="23">
        <f t="shared" si="64"/>
        <v>155.5</v>
      </c>
      <c r="AJ42" s="23">
        <f t="shared" si="65"/>
        <v>72</v>
      </c>
      <c r="AK42" s="23">
        <f>AH42-$EF$12</f>
        <v>4</v>
      </c>
      <c r="AL42" s="23">
        <f>AI42-$EG$12</f>
        <v>8.0999999999999943</v>
      </c>
      <c r="AM42" s="23">
        <f>AJ42-$EH$12</f>
        <v>5</v>
      </c>
      <c r="AN42" s="23">
        <f>(1-(AH$12/AH42))*100</f>
        <v>2.1052631578947323</v>
      </c>
      <c r="AO42" s="23">
        <f>(1-(AI$12/AI42))*100</f>
        <v>5.2090032154340822</v>
      </c>
      <c r="AP42" s="23">
        <f t="shared" si="33"/>
        <v>192</v>
      </c>
      <c r="AQ42" s="23">
        <f t="shared" si="34"/>
        <v>188</v>
      </c>
      <c r="AR42" s="23">
        <f>(1-(AH$12/AP42))*100</f>
        <v>3.125</v>
      </c>
      <c r="AS42" s="23">
        <f>(1-(AH$12/AQ42))*100</f>
        <v>1.0638297872340385</v>
      </c>
      <c r="AT42" s="23">
        <f t="shared" si="35"/>
        <v>157.5</v>
      </c>
      <c r="AU42" s="23">
        <f t="shared" si="36"/>
        <v>153.5</v>
      </c>
      <c r="AV42" s="23">
        <f>(1-(AI$12/AT42))*100</f>
        <v>6.4126984126984148</v>
      </c>
      <c r="AW42" s="23">
        <f>(1-(AI$12/AU42))*100</f>
        <v>3.973941368078171</v>
      </c>
      <c r="AX42" s="8"/>
      <c r="AY42" s="23">
        <v>623</v>
      </c>
      <c r="AZ42" s="23">
        <v>153.4</v>
      </c>
      <c r="BA42" s="23">
        <v>75</v>
      </c>
      <c r="BB42" s="23">
        <f t="shared" si="8"/>
        <v>189</v>
      </c>
      <c r="BC42" s="23">
        <f t="shared" si="9"/>
        <v>153.4</v>
      </c>
      <c r="BD42" s="23">
        <f t="shared" si="10"/>
        <v>72</v>
      </c>
      <c r="BE42" s="23">
        <f>BB42-$EF$12</f>
        <v>3</v>
      </c>
      <c r="BF42" s="23">
        <f>BC42-$EG$12</f>
        <v>6</v>
      </c>
      <c r="BG42" s="23">
        <f>BD42-$EH$12</f>
        <v>5</v>
      </c>
      <c r="BH42" s="10">
        <f>(1-(BB$12/BB42))*100</f>
        <v>2.1164021164021163</v>
      </c>
      <c r="BI42" s="10">
        <f>(1-(BC$12/BC42))*100</f>
        <v>2.2164276401564598</v>
      </c>
      <c r="BJ42" s="10">
        <f t="shared" si="37"/>
        <v>191</v>
      </c>
      <c r="BK42" s="10">
        <f t="shared" si="38"/>
        <v>187</v>
      </c>
      <c r="BL42" s="10">
        <f>(1-(BB$12/BJ42))*100</f>
        <v>3.1413612565445059</v>
      </c>
      <c r="BM42" s="10">
        <f>(1-(BB$12/BK42))*100</f>
        <v>1.0695187165775444</v>
      </c>
      <c r="BN42" s="10">
        <f t="shared" si="39"/>
        <v>155.4</v>
      </c>
      <c r="BO42" s="10">
        <f t="shared" si="40"/>
        <v>151.4</v>
      </c>
      <c r="BP42" s="10">
        <f>(1-(BC$12/BN42))*100</f>
        <v>3.4749034749034791</v>
      </c>
      <c r="BQ42" s="10">
        <f>(1-(BC$12/BO42))*100</f>
        <v>0.92470277410832136</v>
      </c>
      <c r="BR42" s="8"/>
      <c r="BS42" s="23">
        <v>621</v>
      </c>
      <c r="BT42" s="23">
        <v>150.4</v>
      </c>
      <c r="BU42" s="23">
        <v>75</v>
      </c>
      <c r="BV42" s="23">
        <f t="shared" si="11"/>
        <v>187</v>
      </c>
      <c r="BW42" s="23">
        <f t="shared" si="12"/>
        <v>150.4</v>
      </c>
      <c r="BX42" s="23">
        <f t="shared" si="13"/>
        <v>72</v>
      </c>
      <c r="BY42" s="23">
        <f>BV42-$EF$12</f>
        <v>1</v>
      </c>
      <c r="BZ42" s="23">
        <f>BW42-$EG$12</f>
        <v>3</v>
      </c>
      <c r="CA42" s="23">
        <f>BX42-$EH$12</f>
        <v>5</v>
      </c>
      <c r="CB42" s="10">
        <f>(1-(BV$12/BV42))*100</f>
        <v>0.53475935828877219</v>
      </c>
      <c r="CC42" s="10">
        <f>(1-(BW$12/BW42))*100</f>
        <v>1.9946808510638347</v>
      </c>
      <c r="CD42" s="10">
        <f t="shared" si="41"/>
        <v>189</v>
      </c>
      <c r="CE42" s="10">
        <f t="shared" si="42"/>
        <v>185</v>
      </c>
      <c r="CF42" s="10">
        <f>(1-(BV$12/CD42))*100</f>
        <v>1.5873015873015928</v>
      </c>
      <c r="CG42" s="10">
        <f>(1-(BV$12/CE42))*100</f>
        <v>-0.54054054054053502</v>
      </c>
      <c r="CH42" s="10">
        <f t="shared" si="43"/>
        <v>152.4</v>
      </c>
      <c r="CI42" s="10">
        <f t="shared" si="44"/>
        <v>148.4</v>
      </c>
      <c r="CJ42" s="10">
        <f>(1-(BW$12/CH42))*100</f>
        <v>3.2808398950131212</v>
      </c>
      <c r="CK42" s="10">
        <f>(1-(BW$12/CI42))*100</f>
        <v>0.67385444743934819</v>
      </c>
      <c r="CL42" s="8"/>
      <c r="CM42" s="23">
        <v>620</v>
      </c>
      <c r="CN42" s="23">
        <v>147.4</v>
      </c>
      <c r="CO42" s="23">
        <v>70</v>
      </c>
      <c r="CP42" s="23">
        <f t="shared" si="14"/>
        <v>186</v>
      </c>
      <c r="CQ42" s="23">
        <f t="shared" si="15"/>
        <v>147.4</v>
      </c>
      <c r="CR42" s="23">
        <f t="shared" si="16"/>
        <v>67</v>
      </c>
      <c r="CS42" s="23">
        <f>CP42-$EF$12</f>
        <v>0</v>
      </c>
      <c r="CT42" s="23">
        <f>CQ42-$EG$12</f>
        <v>0</v>
      </c>
      <c r="CU42" s="23">
        <f>CR42-$EH$12</f>
        <v>0</v>
      </c>
      <c r="CV42" s="10">
        <f>(1-(CP$12/CP42))*100</f>
        <v>0</v>
      </c>
      <c r="CW42" s="10">
        <f>(1-(CQ$12/CQ42))*100</f>
        <v>0</v>
      </c>
      <c r="CX42" s="10">
        <f t="shared" si="45"/>
        <v>188</v>
      </c>
      <c r="CY42" s="10">
        <f t="shared" si="46"/>
        <v>184</v>
      </c>
      <c r="CZ42" s="10">
        <f>(1-(CP$12/CX42))*100</f>
        <v>1.0638297872340385</v>
      </c>
      <c r="DA42" s="10">
        <f>(1-(CP$12/CY42))*100</f>
        <v>-1.0869565217391353</v>
      </c>
      <c r="DB42" s="10">
        <f t="shared" si="47"/>
        <v>149.4</v>
      </c>
      <c r="DC42" s="10">
        <f t="shared" si="48"/>
        <v>145.4</v>
      </c>
      <c r="DD42" s="10">
        <f>(1-(CQ$12/DB42))*100</f>
        <v>1.3386880856760319</v>
      </c>
      <c r="DE42" s="10">
        <f>(1-(CQ$12/DC42))*100</f>
        <v>-1.3755158184319161</v>
      </c>
      <c r="DF42" s="8"/>
      <c r="DG42" s="23">
        <v>620</v>
      </c>
      <c r="DH42" s="23">
        <v>147.4</v>
      </c>
      <c r="DI42" s="23">
        <v>70</v>
      </c>
      <c r="DJ42" s="23">
        <f t="shared" si="17"/>
        <v>186</v>
      </c>
      <c r="DK42" s="23">
        <f t="shared" si="18"/>
        <v>147.4</v>
      </c>
      <c r="DL42" s="23">
        <f t="shared" si="19"/>
        <v>67</v>
      </c>
      <c r="DM42" s="23">
        <f>DJ42-$EF$12</f>
        <v>0</v>
      </c>
      <c r="DN42" s="23">
        <f>DK42-$EG$12</f>
        <v>0</v>
      </c>
      <c r="DO42" s="23">
        <f>DL42-$EH$12</f>
        <v>0</v>
      </c>
      <c r="DP42" s="23">
        <f>(1-(DJ$12/DJ42))*100</f>
        <v>0</v>
      </c>
      <c r="DQ42" s="23">
        <f>(1-(DK$12/DK42))*100</f>
        <v>0</v>
      </c>
      <c r="DR42" s="23">
        <f t="shared" si="51"/>
        <v>188</v>
      </c>
      <c r="DS42" s="23">
        <f t="shared" si="52"/>
        <v>184</v>
      </c>
      <c r="DT42" s="23">
        <f>(1-(DJ$12/DR42))*100</f>
        <v>1.0638297872340385</v>
      </c>
      <c r="DU42" s="23">
        <f>(1-(DJ$12/DS42))*100</f>
        <v>-1.0869565217391353</v>
      </c>
      <c r="DV42" s="23">
        <f t="shared" si="53"/>
        <v>149.4</v>
      </c>
      <c r="DW42" s="23">
        <f t="shared" si="54"/>
        <v>145.4</v>
      </c>
      <c r="DX42" s="23">
        <f>(1-(DK$12/DV42))*100</f>
        <v>1.3386880856760319</v>
      </c>
      <c r="DY42" s="23">
        <f>(1-(DK$12/DW42))*100</f>
        <v>-1.3755158184319161</v>
      </c>
      <c r="DZ42" s="8"/>
      <c r="EA42" s="8">
        <v>619</v>
      </c>
      <c r="EB42" s="8">
        <v>150</v>
      </c>
      <c r="EC42" s="8">
        <v>69</v>
      </c>
      <c r="ED42" s="8"/>
      <c r="EE42" s="8"/>
      <c r="EF42" s="8">
        <f t="shared" si="20"/>
        <v>185</v>
      </c>
      <c r="EG42" s="8">
        <f t="shared" si="21"/>
        <v>150</v>
      </c>
      <c r="EH42" s="8">
        <f t="shared" si="22"/>
        <v>66</v>
      </c>
      <c r="EI42" s="8"/>
      <c r="EJ42" s="8">
        <f>EF42-$EF$12</f>
        <v>-1</v>
      </c>
      <c r="EK42" s="8">
        <f>EG42-$EG$12</f>
        <v>2.5999999999999943</v>
      </c>
      <c r="EL42" s="8">
        <f>EH42-$EH$12</f>
        <v>-1</v>
      </c>
      <c r="EM42" s="8"/>
      <c r="EN42" s="64"/>
      <c r="EO42" s="65"/>
      <c r="EP42" s="23">
        <v>367.2</v>
      </c>
      <c r="EQ42" s="23">
        <f t="shared" si="25"/>
        <v>0.10199999999999999</v>
      </c>
      <c r="ER42" s="23">
        <v>2.4660000000000002</v>
      </c>
      <c r="ES42" s="23">
        <v>6.0999999999999999E-2</v>
      </c>
      <c r="ET42" s="23">
        <v>1.268</v>
      </c>
      <c r="EU42" s="23">
        <v>5.8999999999999997E-2</v>
      </c>
      <c r="EV42" s="63">
        <v>2.4860000000000002</v>
      </c>
      <c r="EW42" s="63">
        <v>0.13400000000000001</v>
      </c>
      <c r="EX42" s="63">
        <v>1.895</v>
      </c>
      <c r="EY42" s="63">
        <v>0.27300000000000002</v>
      </c>
      <c r="EZ42" s="63">
        <v>90</v>
      </c>
      <c r="FA42" s="63">
        <f t="shared" si="55"/>
        <v>0.9</v>
      </c>
      <c r="FB42" s="63">
        <f t="shared" si="23"/>
        <v>6.9230769230769221E-2</v>
      </c>
      <c r="FC42" s="63">
        <f t="shared" si="49"/>
        <v>3.716657741499263E-2</v>
      </c>
      <c r="FD42" s="23">
        <f t="shared" si="56"/>
        <v>2.0287500000000001</v>
      </c>
      <c r="FE42" s="23">
        <f t="shared" si="28"/>
        <v>2.1591000846026787</v>
      </c>
      <c r="FF42" s="23">
        <f t="shared" si="66"/>
        <v>30.450805622214588</v>
      </c>
      <c r="FG42" s="23"/>
    </row>
    <row r="43" spans="1:163" s="24" customFormat="1" x14ac:dyDescent="0.25">
      <c r="A43" s="23" t="s">
        <v>51</v>
      </c>
      <c r="B43" s="23">
        <v>402.1</v>
      </c>
      <c r="C43" s="23">
        <v>405</v>
      </c>
      <c r="D43" s="23">
        <f t="shared" si="61"/>
        <v>403.55</v>
      </c>
      <c r="E43" s="23">
        <f t="shared" si="60"/>
        <v>0.11209722222222222</v>
      </c>
      <c r="F43" s="23">
        <f t="shared" si="62"/>
        <v>0.18682870370370372</v>
      </c>
      <c r="G43" s="23">
        <v>434</v>
      </c>
      <c r="H43" s="23">
        <v>0</v>
      </c>
      <c r="I43" s="23">
        <v>3</v>
      </c>
      <c r="J43" s="8"/>
      <c r="K43" s="23">
        <v>638</v>
      </c>
      <c r="L43" s="23">
        <v>169.3</v>
      </c>
      <c r="M43" s="23">
        <v>85</v>
      </c>
      <c r="N43" s="23">
        <f t="shared" si="2"/>
        <v>204</v>
      </c>
      <c r="O43" s="23">
        <f t="shared" si="3"/>
        <v>169.3</v>
      </c>
      <c r="P43" s="23">
        <f t="shared" si="4"/>
        <v>82</v>
      </c>
      <c r="Q43" s="23">
        <f>N43-$EF$13</f>
        <v>8</v>
      </c>
      <c r="R43" s="23">
        <f>O43-$EG$13</f>
        <v>11.5</v>
      </c>
      <c r="S43" s="23">
        <f>P43-$EH$13</f>
        <v>10</v>
      </c>
      <c r="T43" s="23">
        <f>(1-(N$13/N43))*100</f>
        <v>3.9215686274509776</v>
      </c>
      <c r="U43" s="23">
        <f>(1-(O$13/O43))*100</f>
        <v>6.7926757235676316</v>
      </c>
      <c r="V43" s="23">
        <f t="shared" si="29"/>
        <v>206</v>
      </c>
      <c r="W43" s="23">
        <f t="shared" si="30"/>
        <v>202</v>
      </c>
      <c r="X43" s="23">
        <f>(1-(N$13/V43))*100</f>
        <v>4.8543689320388328</v>
      </c>
      <c r="Y43" s="23">
        <f>(1-(N$13/W43))*100</f>
        <v>2.9702970297029729</v>
      </c>
      <c r="Z43" s="23">
        <f t="shared" si="31"/>
        <v>171.3</v>
      </c>
      <c r="AA43" s="23">
        <f t="shared" si="32"/>
        <v>167.3</v>
      </c>
      <c r="AB43" s="23">
        <f>(1-(O$13/Z43))*100</f>
        <v>7.8809106830122548</v>
      </c>
      <c r="AC43" s="23">
        <f>(1-(O$13/AA43))*100</f>
        <v>5.6784219964136291</v>
      </c>
      <c r="AD43" s="8"/>
      <c r="AE43" s="23">
        <v>636</v>
      </c>
      <c r="AF43" s="23">
        <v>166.8</v>
      </c>
      <c r="AG43" s="23">
        <v>85</v>
      </c>
      <c r="AH43" s="23">
        <f t="shared" si="63"/>
        <v>202</v>
      </c>
      <c r="AI43" s="23">
        <f t="shared" si="64"/>
        <v>166.8</v>
      </c>
      <c r="AJ43" s="23">
        <f t="shared" si="65"/>
        <v>82</v>
      </c>
      <c r="AK43" s="23">
        <f>AH43-$EF$13</f>
        <v>6</v>
      </c>
      <c r="AL43" s="23">
        <f>AI43-$EG$13</f>
        <v>9</v>
      </c>
      <c r="AM43" s="23">
        <f>AJ43-$EH$13</f>
        <v>10</v>
      </c>
      <c r="AN43" s="23">
        <f>(1-(AH$13/AH43))*100</f>
        <v>2.9702970297029729</v>
      </c>
      <c r="AO43" s="23">
        <f>(1-(AI$13/AI43))*100</f>
        <v>5.3956834532374103</v>
      </c>
      <c r="AP43" s="23">
        <f t="shared" si="33"/>
        <v>204</v>
      </c>
      <c r="AQ43" s="23">
        <f t="shared" si="34"/>
        <v>200</v>
      </c>
      <c r="AR43" s="23">
        <f>(1-(AH$13/AP43))*100</f>
        <v>3.9215686274509776</v>
      </c>
      <c r="AS43" s="23">
        <f>(1-(AH$13/AQ43))*100</f>
        <v>2.0000000000000018</v>
      </c>
      <c r="AT43" s="23">
        <f t="shared" si="35"/>
        <v>168.8</v>
      </c>
      <c r="AU43" s="23">
        <f t="shared" si="36"/>
        <v>164.8</v>
      </c>
      <c r="AV43" s="23">
        <f>(1-(AI$13/AT43))*100</f>
        <v>6.5165876777251164</v>
      </c>
      <c r="AW43" s="23">
        <f>(1-(AI$13/AU43))*100</f>
        <v>4.2475728155339842</v>
      </c>
      <c r="AX43" s="8"/>
      <c r="AY43" s="23">
        <v>632</v>
      </c>
      <c r="AZ43" s="23">
        <v>162.6</v>
      </c>
      <c r="BA43" s="23">
        <v>85</v>
      </c>
      <c r="BB43" s="23">
        <f t="shared" si="8"/>
        <v>198</v>
      </c>
      <c r="BC43" s="23">
        <f t="shared" si="9"/>
        <v>162.6</v>
      </c>
      <c r="BD43" s="23">
        <f t="shared" si="10"/>
        <v>82</v>
      </c>
      <c r="BE43" s="23">
        <f>BB43-$EF$13</f>
        <v>2</v>
      </c>
      <c r="BF43" s="23">
        <f>BC43-$EG$13</f>
        <v>4.7999999999999829</v>
      </c>
      <c r="BG43" s="23">
        <f>BD43-$EH$13</f>
        <v>10</v>
      </c>
      <c r="BH43" s="10">
        <f>(1-(BB$13/BB43))*100</f>
        <v>1.0101010101010055</v>
      </c>
      <c r="BI43" s="10">
        <f>(1-(BC$13/BC43))*100</f>
        <v>2.0910209102091071</v>
      </c>
      <c r="BJ43" s="10">
        <f t="shared" si="37"/>
        <v>200</v>
      </c>
      <c r="BK43" s="10">
        <f t="shared" si="38"/>
        <v>196</v>
      </c>
      <c r="BL43" s="10">
        <f>(1-(BB$13/BJ43))*100</f>
        <v>2.0000000000000018</v>
      </c>
      <c r="BM43" s="10">
        <f>(1-(BB$13/BK43))*100</f>
        <v>0</v>
      </c>
      <c r="BN43" s="10">
        <f t="shared" si="39"/>
        <v>164.6</v>
      </c>
      <c r="BO43" s="10">
        <f t="shared" si="40"/>
        <v>160.6</v>
      </c>
      <c r="BP43" s="10">
        <f>(1-(BC$13/BN43))*100</f>
        <v>3.2806804374240661</v>
      </c>
      <c r="BQ43" s="10">
        <f>(1-(BC$13/BO43))*100</f>
        <v>0.87173100871731357</v>
      </c>
      <c r="BR43" s="8"/>
      <c r="BS43" s="23">
        <v>632</v>
      </c>
      <c r="BT43" s="23">
        <v>160.69999999999999</v>
      </c>
      <c r="BU43" s="23">
        <v>85</v>
      </c>
      <c r="BV43" s="23">
        <f t="shared" si="11"/>
        <v>198</v>
      </c>
      <c r="BW43" s="23">
        <f t="shared" si="12"/>
        <v>160.69999999999999</v>
      </c>
      <c r="BX43" s="23">
        <f t="shared" si="13"/>
        <v>82</v>
      </c>
      <c r="BY43" s="23">
        <f>BV43-$EF$13</f>
        <v>2</v>
      </c>
      <c r="BZ43" s="23">
        <f>BW43-$EG$13</f>
        <v>2.8999999999999773</v>
      </c>
      <c r="CA43" s="23">
        <f>BX43-$EH$13</f>
        <v>10</v>
      </c>
      <c r="CB43" s="10">
        <f>(1-(BV$13/BV43))*100</f>
        <v>1.0101010101010055</v>
      </c>
      <c r="CC43" s="10">
        <f>(1-(BW$13/BW43))*100</f>
        <v>1.8046048537647685</v>
      </c>
      <c r="CD43" s="10">
        <f t="shared" si="41"/>
        <v>200</v>
      </c>
      <c r="CE43" s="10">
        <f t="shared" si="42"/>
        <v>196</v>
      </c>
      <c r="CF43" s="10">
        <f>(1-(BV$13/CD43))*100</f>
        <v>2.0000000000000018</v>
      </c>
      <c r="CG43" s="10">
        <f>(1-(BV$13/CE43))*100</f>
        <v>0</v>
      </c>
      <c r="CH43" s="10">
        <f t="shared" si="43"/>
        <v>162.69999999999999</v>
      </c>
      <c r="CI43" s="10">
        <f t="shared" si="44"/>
        <v>158.69999999999999</v>
      </c>
      <c r="CJ43" s="10">
        <f>(1-(BW$13/CH43))*100</f>
        <v>3.0116779348493994</v>
      </c>
      <c r="CK43" s="10">
        <f>(1-(BW$13/CI43))*100</f>
        <v>0.567107750472573</v>
      </c>
      <c r="CL43" s="8"/>
      <c r="CM43" s="23">
        <v>630</v>
      </c>
      <c r="CN43" s="23">
        <v>157.80000000000001</v>
      </c>
      <c r="CO43" s="23">
        <v>75</v>
      </c>
      <c r="CP43" s="23">
        <f t="shared" si="14"/>
        <v>196</v>
      </c>
      <c r="CQ43" s="23">
        <f t="shared" si="15"/>
        <v>157.80000000000001</v>
      </c>
      <c r="CR43" s="23">
        <f t="shared" si="16"/>
        <v>72</v>
      </c>
      <c r="CS43" s="23">
        <f>CP43-$EF$13</f>
        <v>0</v>
      </c>
      <c r="CT43" s="23">
        <f>CQ43-$EG$13</f>
        <v>0</v>
      </c>
      <c r="CU43" s="23">
        <f>CR43-$EH$13</f>
        <v>0</v>
      </c>
      <c r="CV43" s="10">
        <f>(1-(CP$13/CP43))*100</f>
        <v>0</v>
      </c>
      <c r="CW43" s="10">
        <f>(1-(CQ$13/CQ43))*100</f>
        <v>0</v>
      </c>
      <c r="CX43" s="10">
        <f t="shared" si="45"/>
        <v>198</v>
      </c>
      <c r="CY43" s="10">
        <f t="shared" si="46"/>
        <v>194</v>
      </c>
      <c r="CZ43" s="10">
        <f>(1-(CP$13/CX43))*100</f>
        <v>1.0101010101010055</v>
      </c>
      <c r="DA43" s="10">
        <f>(1-(CP$13/CY43))*100</f>
        <v>-1.0309278350515427</v>
      </c>
      <c r="DB43" s="10">
        <f t="shared" si="47"/>
        <v>159.80000000000001</v>
      </c>
      <c r="DC43" s="10">
        <f t="shared" si="48"/>
        <v>155.80000000000001</v>
      </c>
      <c r="DD43" s="10">
        <f>(1-(CQ$13/DB43))*100</f>
        <v>1.2515644555694649</v>
      </c>
      <c r="DE43" s="10">
        <f>(1-(CQ$13/DC43))*100</f>
        <v>-1.2836970474968012</v>
      </c>
      <c r="DF43" s="8"/>
      <c r="DG43" s="23">
        <v>630</v>
      </c>
      <c r="DH43" s="23">
        <v>157.80000000000001</v>
      </c>
      <c r="DI43" s="23">
        <v>75</v>
      </c>
      <c r="DJ43" s="23">
        <f t="shared" si="17"/>
        <v>196</v>
      </c>
      <c r="DK43" s="23">
        <f t="shared" si="18"/>
        <v>157.80000000000001</v>
      </c>
      <c r="DL43" s="23">
        <f t="shared" si="19"/>
        <v>72</v>
      </c>
      <c r="DM43" s="23">
        <f>DJ43-$EF$13</f>
        <v>0</v>
      </c>
      <c r="DN43" s="23">
        <f>DK43-$EG$13</f>
        <v>0</v>
      </c>
      <c r="DO43" s="23">
        <f>DL43-$EH$13</f>
        <v>0</v>
      </c>
      <c r="DP43" s="23">
        <f>(1-(DJ$13/DJ43))*100</f>
        <v>0</v>
      </c>
      <c r="DQ43" s="23">
        <f>(1-(DK$13/DK43))*100</f>
        <v>0</v>
      </c>
      <c r="DR43" s="23">
        <f t="shared" si="51"/>
        <v>198</v>
      </c>
      <c r="DS43" s="23">
        <f t="shared" si="52"/>
        <v>194</v>
      </c>
      <c r="DT43" s="23">
        <f>(1-(DJ$13/DR43))*100</f>
        <v>1.0101010101010055</v>
      </c>
      <c r="DU43" s="23">
        <f>(1-(DJ$13/DS43))*100</f>
        <v>-1.0309278350515427</v>
      </c>
      <c r="DV43" s="23">
        <f t="shared" si="53"/>
        <v>159.80000000000001</v>
      </c>
      <c r="DW43" s="23">
        <f t="shared" si="54"/>
        <v>155.80000000000001</v>
      </c>
      <c r="DX43" s="23">
        <f>(1-(DK$13/DV43))*100</f>
        <v>1.2515644555694649</v>
      </c>
      <c r="DY43" s="23">
        <f>(1-(DK$13/DW43))*100</f>
        <v>-1.2836970474968012</v>
      </c>
      <c r="DZ43" s="8"/>
      <c r="EA43" s="8">
        <v>630</v>
      </c>
      <c r="EB43" s="8">
        <v>159.19999999999999</v>
      </c>
      <c r="EC43" s="8">
        <v>75</v>
      </c>
      <c r="ED43" s="8"/>
      <c r="EE43" s="8"/>
      <c r="EF43" s="8">
        <f t="shared" si="20"/>
        <v>196</v>
      </c>
      <c r="EG43" s="8">
        <f t="shared" si="21"/>
        <v>159.19999999999999</v>
      </c>
      <c r="EH43" s="8">
        <f t="shared" si="22"/>
        <v>72</v>
      </c>
      <c r="EI43" s="8"/>
      <c r="EJ43" s="8">
        <f>EF43-$EF$13</f>
        <v>0</v>
      </c>
      <c r="EK43" s="8">
        <f>EG43-$EG$13</f>
        <v>1.3999999999999773</v>
      </c>
      <c r="EL43" s="8">
        <f>EH43-$EH$13</f>
        <v>0</v>
      </c>
      <c r="EM43" s="8"/>
      <c r="EN43" s="64"/>
      <c r="EO43" s="65"/>
      <c r="EP43" s="23">
        <v>403.2</v>
      </c>
      <c r="EQ43" s="23">
        <f t="shared" si="25"/>
        <v>0.112</v>
      </c>
      <c r="ER43" s="23">
        <v>2.569</v>
      </c>
      <c r="ES43" s="23">
        <v>6.3E-2</v>
      </c>
      <c r="ET43" s="23">
        <v>1.2250000000000001</v>
      </c>
      <c r="EU43" s="23">
        <v>7.3999999999999996E-2</v>
      </c>
      <c r="EV43" s="63">
        <v>2.4929999999999999</v>
      </c>
      <c r="EW43" s="63">
        <v>8.7999999999999995E-2</v>
      </c>
      <c r="EX43" s="63">
        <v>1.974</v>
      </c>
      <c r="EY43" s="63">
        <v>0.16</v>
      </c>
      <c r="EZ43" s="63">
        <v>100</v>
      </c>
      <c r="FA43" s="63">
        <f t="shared" si="55"/>
        <v>1</v>
      </c>
      <c r="FB43" s="63">
        <f t="shared" si="23"/>
        <v>7.4999999999999997E-2</v>
      </c>
      <c r="FC43" s="63">
        <f t="shared" si="49"/>
        <v>3.8510859303007572E-2</v>
      </c>
      <c r="FD43" s="23">
        <f t="shared" si="56"/>
        <v>2.0652499999999998</v>
      </c>
      <c r="FE43" s="23">
        <f t="shared" si="28"/>
        <v>2.0851539598282813</v>
      </c>
      <c r="FF43" s="23">
        <f t="shared" si="66"/>
        <v>30.322199730094468</v>
      </c>
      <c r="FG43" s="23"/>
    </row>
    <row r="44" spans="1:163" s="24" customFormat="1" x14ac:dyDescent="0.25">
      <c r="A44" s="23" t="s">
        <v>51</v>
      </c>
      <c r="B44" s="23">
        <v>440</v>
      </c>
      <c r="C44" s="23">
        <v>440</v>
      </c>
      <c r="D44" s="23">
        <f t="shared" si="61"/>
        <v>440</v>
      </c>
      <c r="E44" s="23">
        <f t="shared" si="60"/>
        <v>0.12222222222222222</v>
      </c>
      <c r="F44" s="23">
        <f t="shared" si="62"/>
        <v>0.20370370370370369</v>
      </c>
      <c r="G44" s="23">
        <v>434</v>
      </c>
      <c r="H44" s="23">
        <v>0</v>
      </c>
      <c r="I44" s="23">
        <v>3</v>
      </c>
      <c r="J44" s="8"/>
      <c r="K44" s="23">
        <v>651</v>
      </c>
      <c r="L44" s="23">
        <v>182.2</v>
      </c>
      <c r="M44" s="23">
        <v>90</v>
      </c>
      <c r="N44" s="23">
        <f t="shared" si="2"/>
        <v>217</v>
      </c>
      <c r="O44" s="23">
        <f t="shared" si="3"/>
        <v>182.2</v>
      </c>
      <c r="P44" s="23">
        <f t="shared" si="4"/>
        <v>87</v>
      </c>
      <c r="Q44" s="23">
        <f>N44-$EF$14</f>
        <v>6</v>
      </c>
      <c r="R44" s="23">
        <f>O44-$EG$14</f>
        <v>12.199999999999989</v>
      </c>
      <c r="S44" s="23">
        <f>P44-$EH$14</f>
        <v>10</v>
      </c>
      <c r="T44" s="23">
        <f>(1-(N$14/N44))*100</f>
        <v>2.7649769585253448</v>
      </c>
      <c r="U44" s="23">
        <f>(1-(O$14/O44))*100</f>
        <v>6.6959385290889077</v>
      </c>
      <c r="V44" s="23">
        <f t="shared" si="29"/>
        <v>219</v>
      </c>
      <c r="W44" s="23">
        <f t="shared" si="30"/>
        <v>215</v>
      </c>
      <c r="X44" s="23">
        <f>(1-(N$14/V44))*100</f>
        <v>3.6529680365296802</v>
      </c>
      <c r="Y44" s="23">
        <f>(1-(N$14/W44))*100</f>
        <v>1.8604651162790753</v>
      </c>
      <c r="Z44" s="23">
        <f t="shared" si="31"/>
        <v>184.2</v>
      </c>
      <c r="AA44" s="23">
        <f t="shared" si="32"/>
        <v>180.2</v>
      </c>
      <c r="AB44" s="23">
        <f>(1-(O$14/Z44))*100</f>
        <v>7.7090119435396236</v>
      </c>
      <c r="AC44" s="23">
        <f>(1-(O$14/AA44))*100</f>
        <v>5.6603773584905648</v>
      </c>
      <c r="AD44" s="8"/>
      <c r="AE44" s="23">
        <v>649</v>
      </c>
      <c r="AF44" s="23">
        <v>177</v>
      </c>
      <c r="AG44" s="23">
        <v>90</v>
      </c>
      <c r="AH44" s="23">
        <f t="shared" si="63"/>
        <v>215</v>
      </c>
      <c r="AI44" s="23">
        <f t="shared" si="64"/>
        <v>177</v>
      </c>
      <c r="AJ44" s="23">
        <f t="shared" si="65"/>
        <v>87</v>
      </c>
      <c r="AK44" s="23">
        <f>AH44-$EF$14</f>
        <v>4</v>
      </c>
      <c r="AL44" s="23">
        <f>AI44-$EG$14</f>
        <v>7</v>
      </c>
      <c r="AM44" s="23">
        <f>AJ44-$EH$14</f>
        <v>10</v>
      </c>
      <c r="AN44" s="23">
        <f>(1-(AH$14/AH44))*100</f>
        <v>1.8604651162790753</v>
      </c>
      <c r="AO44" s="23">
        <f>(1-(AI$14/AI44))*100</f>
        <v>3.9548022598870025</v>
      </c>
      <c r="AP44" s="23">
        <f t="shared" si="33"/>
        <v>217</v>
      </c>
      <c r="AQ44" s="23">
        <f t="shared" si="34"/>
        <v>213</v>
      </c>
      <c r="AR44" s="23">
        <f>(1-(AH$14/AP44))*100</f>
        <v>2.7649769585253448</v>
      </c>
      <c r="AS44" s="23">
        <f>(1-(AH$14/AQ44))*100</f>
        <v>0.93896713615023719</v>
      </c>
      <c r="AT44" s="23">
        <f t="shared" si="35"/>
        <v>179</v>
      </c>
      <c r="AU44" s="23">
        <f t="shared" si="36"/>
        <v>175</v>
      </c>
      <c r="AV44" s="23">
        <f>(1-(AI$14/AT44))*100</f>
        <v>5.027932960893855</v>
      </c>
      <c r="AW44" s="23">
        <f>(1-(AI$14/AU44))*100</f>
        <v>2.8571428571428581</v>
      </c>
      <c r="AX44" s="8"/>
      <c r="AY44" s="23">
        <v>648</v>
      </c>
      <c r="AZ44" s="23">
        <v>177.7</v>
      </c>
      <c r="BA44" s="23">
        <v>90</v>
      </c>
      <c r="BB44" s="23">
        <f t="shared" si="8"/>
        <v>214</v>
      </c>
      <c r="BC44" s="23">
        <f t="shared" si="9"/>
        <v>177.7</v>
      </c>
      <c r="BD44" s="23">
        <f t="shared" si="10"/>
        <v>87</v>
      </c>
      <c r="BE44" s="23">
        <f>BB44-$EF$14</f>
        <v>3</v>
      </c>
      <c r="BF44" s="23">
        <f>BC44-$EG$14</f>
        <v>7.6999999999999886</v>
      </c>
      <c r="BG44" s="23">
        <f>BD44-$EH$14</f>
        <v>10</v>
      </c>
      <c r="BH44" s="10">
        <f>(1-(BB$14/BB44))*100</f>
        <v>2.8037383177570097</v>
      </c>
      <c r="BI44" s="10">
        <f>(1-(BC$14/BC44))*100</f>
        <v>4.8396173325830016</v>
      </c>
      <c r="BJ44" s="10">
        <f t="shared" si="37"/>
        <v>216</v>
      </c>
      <c r="BK44" s="10">
        <f t="shared" si="38"/>
        <v>212</v>
      </c>
      <c r="BL44" s="10">
        <f>(1-(BB$14/BJ44))*100</f>
        <v>3.703703703703709</v>
      </c>
      <c r="BM44" s="10">
        <f>(1-(BB$14/BK44))*100</f>
        <v>1.8867924528301883</v>
      </c>
      <c r="BN44" s="10">
        <f t="shared" si="39"/>
        <v>179.7</v>
      </c>
      <c r="BO44" s="10">
        <f t="shared" si="40"/>
        <v>175.7</v>
      </c>
      <c r="BP44" s="10">
        <f>(1-(BC$14/BN44))*100</f>
        <v>5.8987200890372797</v>
      </c>
      <c r="BQ44" s="10">
        <f>(1-(BC$14/BO44))*100</f>
        <v>3.7564029595902104</v>
      </c>
      <c r="BR44" s="8"/>
      <c r="BS44" s="23">
        <v>647</v>
      </c>
      <c r="BT44" s="23">
        <v>172.3</v>
      </c>
      <c r="BU44" s="23">
        <v>90</v>
      </c>
      <c r="BV44" s="23">
        <f t="shared" si="11"/>
        <v>213</v>
      </c>
      <c r="BW44" s="23">
        <f t="shared" si="12"/>
        <v>172.3</v>
      </c>
      <c r="BX44" s="23">
        <f t="shared" si="13"/>
        <v>87</v>
      </c>
      <c r="BY44" s="23">
        <f>BV44-$EF$14</f>
        <v>2</v>
      </c>
      <c r="BZ44" s="23">
        <f>BW44-$EG$14</f>
        <v>2.3000000000000114</v>
      </c>
      <c r="CA44" s="23">
        <f>BX44-$EH$14</f>
        <v>10</v>
      </c>
      <c r="CB44" s="10">
        <f>(1-(BV$14/BV44))*100</f>
        <v>0.93896713615023719</v>
      </c>
      <c r="CC44" s="10">
        <f>(1-(BW$14/BW44))*100</f>
        <v>1.3348810214741769</v>
      </c>
      <c r="CD44" s="10">
        <f t="shared" si="41"/>
        <v>215</v>
      </c>
      <c r="CE44" s="10">
        <f t="shared" si="42"/>
        <v>211</v>
      </c>
      <c r="CF44" s="10">
        <f>(1-(BV$14/CD44))*100</f>
        <v>1.8604651162790753</v>
      </c>
      <c r="CG44" s="10">
        <f>(1-(BV$14/CE44))*100</f>
        <v>0</v>
      </c>
      <c r="CH44" s="10">
        <f t="shared" si="43"/>
        <v>174.3</v>
      </c>
      <c r="CI44" s="10">
        <f t="shared" si="44"/>
        <v>170.3</v>
      </c>
      <c r="CJ44" s="10">
        <f>(1-(BW$14/CH44))*100</f>
        <v>2.4670109007458474</v>
      </c>
      <c r="CK44" s="10">
        <f>(1-(BW$14/CI44))*100</f>
        <v>0.17615971814445297</v>
      </c>
      <c r="CL44" s="8"/>
      <c r="CM44" s="23">
        <v>645</v>
      </c>
      <c r="CN44" s="23">
        <v>170</v>
      </c>
      <c r="CO44" s="23">
        <v>80</v>
      </c>
      <c r="CP44" s="23">
        <f t="shared" si="14"/>
        <v>211</v>
      </c>
      <c r="CQ44" s="23">
        <f t="shared" si="15"/>
        <v>170</v>
      </c>
      <c r="CR44" s="23">
        <f t="shared" si="16"/>
        <v>77</v>
      </c>
      <c r="CS44" s="23">
        <f>CP44-$EF$14</f>
        <v>0</v>
      </c>
      <c r="CT44" s="23">
        <f>CQ44-$EG$14</f>
        <v>0</v>
      </c>
      <c r="CU44" s="23">
        <f>CR44-$EH$14</f>
        <v>0</v>
      </c>
      <c r="CV44" s="10">
        <f>(1-(CP$14/CP44))*100</f>
        <v>0</v>
      </c>
      <c r="CW44" s="10">
        <f>(1-(CQ$14/CQ44))*100</f>
        <v>0</v>
      </c>
      <c r="CX44" s="10">
        <f t="shared" si="45"/>
        <v>213</v>
      </c>
      <c r="CY44" s="10">
        <f t="shared" si="46"/>
        <v>209</v>
      </c>
      <c r="CZ44" s="10">
        <f>(1-(CP$14/CX44))*100</f>
        <v>0.93896713615023719</v>
      </c>
      <c r="DA44" s="10">
        <f>(1-(CP$14/CY44))*100</f>
        <v>-0.95693779904306719</v>
      </c>
      <c r="DB44" s="10">
        <f t="shared" si="47"/>
        <v>172</v>
      </c>
      <c r="DC44" s="10">
        <f t="shared" si="48"/>
        <v>168</v>
      </c>
      <c r="DD44" s="10">
        <f>(1-(CQ$14/DB44))*100</f>
        <v>1.1627906976744207</v>
      </c>
      <c r="DE44" s="10">
        <f>(1-(CQ$14/DC44))*100</f>
        <v>-1.1904761904761862</v>
      </c>
      <c r="DF44" s="8"/>
      <c r="DG44" s="23">
        <v>645</v>
      </c>
      <c r="DH44" s="23">
        <v>170</v>
      </c>
      <c r="DI44" s="23">
        <v>80</v>
      </c>
      <c r="DJ44" s="23">
        <f t="shared" si="17"/>
        <v>211</v>
      </c>
      <c r="DK44" s="23">
        <f t="shared" si="18"/>
        <v>170</v>
      </c>
      <c r="DL44" s="23">
        <f t="shared" si="19"/>
        <v>77</v>
      </c>
      <c r="DM44" s="23">
        <f>DJ44-$EF$14</f>
        <v>0</v>
      </c>
      <c r="DN44" s="23">
        <f>DK44-$EG$14</f>
        <v>0</v>
      </c>
      <c r="DO44" s="23">
        <f>DL44-$EH$14</f>
        <v>0</v>
      </c>
      <c r="DP44" s="23">
        <f>(1-(DJ$14/DJ44))*100</f>
        <v>0</v>
      </c>
      <c r="DQ44" s="23">
        <f>(1-(DK$14/DK44))*100</f>
        <v>0</v>
      </c>
      <c r="DR44" s="23">
        <f t="shared" si="51"/>
        <v>213</v>
      </c>
      <c r="DS44" s="23">
        <f t="shared" si="52"/>
        <v>209</v>
      </c>
      <c r="DT44" s="23">
        <f>(1-(DJ$14/DR44))*100</f>
        <v>0.93896713615023719</v>
      </c>
      <c r="DU44" s="23">
        <f>(1-(DJ$14/DS44))*100</f>
        <v>-0.95693779904306719</v>
      </c>
      <c r="DV44" s="23">
        <f t="shared" si="53"/>
        <v>172</v>
      </c>
      <c r="DW44" s="23">
        <f t="shared" si="54"/>
        <v>168</v>
      </c>
      <c r="DX44" s="23">
        <f>(1-(DK$14/DV44))*100</f>
        <v>1.1627906976744207</v>
      </c>
      <c r="DY44" s="23">
        <f>(1-(DK$14/DW44))*100</f>
        <v>-1.1904761904761862</v>
      </c>
      <c r="DZ44" s="8"/>
      <c r="EA44" s="8">
        <v>642</v>
      </c>
      <c r="EB44" s="8">
        <v>171.3</v>
      </c>
      <c r="EC44" s="8">
        <v>80</v>
      </c>
      <c r="ED44" s="8"/>
      <c r="EE44" s="8"/>
      <c r="EF44" s="8">
        <f t="shared" si="20"/>
        <v>208</v>
      </c>
      <c r="EG44" s="8">
        <f t="shared" si="21"/>
        <v>171.3</v>
      </c>
      <c r="EH44" s="8">
        <f t="shared" si="22"/>
        <v>77</v>
      </c>
      <c r="EI44" s="8"/>
      <c r="EJ44" s="8">
        <f>EF44-$EF$14</f>
        <v>-3</v>
      </c>
      <c r="EK44" s="8">
        <f>EG44-$EG$14</f>
        <v>1.3000000000000114</v>
      </c>
      <c r="EL44" s="8">
        <f>EH44-$EH$14</f>
        <v>0</v>
      </c>
      <c r="EM44" s="8"/>
      <c r="EN44" s="66"/>
      <c r="EO44" s="67"/>
      <c r="EP44" s="23">
        <v>440</v>
      </c>
      <c r="EQ44" s="23">
        <f t="shared" si="25"/>
        <v>0.12222222222222222</v>
      </c>
      <c r="ER44" s="23">
        <v>2.3683000000000001</v>
      </c>
      <c r="ES44" s="23">
        <v>0.107</v>
      </c>
      <c r="ET44" s="23">
        <v>1.673</v>
      </c>
      <c r="EU44" s="23">
        <v>0.19400000000000001</v>
      </c>
      <c r="EV44" s="63">
        <v>2.6469999999999998</v>
      </c>
      <c r="EW44" s="63">
        <v>6.5000000000000002E-2</v>
      </c>
      <c r="EX44" s="63">
        <v>1.9590000000000001</v>
      </c>
      <c r="EY44" s="63">
        <v>0.14099999999999999</v>
      </c>
      <c r="EZ44" s="63">
        <v>110</v>
      </c>
      <c r="FA44" s="63">
        <f t="shared" si="55"/>
        <v>1.1000000000000001</v>
      </c>
      <c r="FB44" s="63">
        <f t="shared" si="23"/>
        <v>8.0487804878048783E-2</v>
      </c>
      <c r="FC44" s="63">
        <f t="shared" si="49"/>
        <v>3.8563921050763374E-2</v>
      </c>
      <c r="FD44" s="23">
        <f t="shared" si="56"/>
        <v>2.1618249999999999</v>
      </c>
      <c r="FE44" s="23">
        <f t="shared" si="28"/>
        <v>2.081084375366169</v>
      </c>
      <c r="FF44" s="23">
        <f t="shared" si="66"/>
        <v>27.625544024104457</v>
      </c>
      <c r="FG44" s="23"/>
    </row>
  </sheetData>
  <mergeCells count="90">
    <mergeCell ref="EP2:EQ2"/>
    <mergeCell ref="ER2:EY2"/>
    <mergeCell ref="ER3:ES3"/>
    <mergeCell ref="ET3:EU3"/>
    <mergeCell ref="EV3:EW3"/>
    <mergeCell ref="EX3:EY3"/>
    <mergeCell ref="DG3:DL3"/>
    <mergeCell ref="DP3:DQ3"/>
    <mergeCell ref="DT3:DU3"/>
    <mergeCell ref="DX3:DY3"/>
    <mergeCell ref="G3:I3"/>
    <mergeCell ref="CJ3:CK3"/>
    <mergeCell ref="CM3:CR3"/>
    <mergeCell ref="CV3:CW3"/>
    <mergeCell ref="CZ3:DA3"/>
    <mergeCell ref="DD3:DE3"/>
    <mergeCell ref="BL3:BM3"/>
    <mergeCell ref="BP3:BQ3"/>
    <mergeCell ref="BS3:BX3"/>
    <mergeCell ref="CB3:CC3"/>
    <mergeCell ref="CF3:CG3"/>
    <mergeCell ref="EA3:EL3"/>
    <mergeCell ref="EJ2:EL2"/>
    <mergeCell ref="B2:E2"/>
    <mergeCell ref="B3:D3"/>
    <mergeCell ref="AE3:AJ3"/>
    <mergeCell ref="Q3:S3"/>
    <mergeCell ref="T3:U3"/>
    <mergeCell ref="X3:Y3"/>
    <mergeCell ref="AB3:AC3"/>
    <mergeCell ref="AK3:AM3"/>
    <mergeCell ref="AN3:AO3"/>
    <mergeCell ref="AR3:AS3"/>
    <mergeCell ref="AV3:AW3"/>
    <mergeCell ref="AY3:BD3"/>
    <mergeCell ref="BE3:BG3"/>
    <mergeCell ref="BH3:BI3"/>
    <mergeCell ref="Z2:AA2"/>
    <mergeCell ref="AB2:AC2"/>
    <mergeCell ref="AP2:AQ2"/>
    <mergeCell ref="AR2:AS2"/>
    <mergeCell ref="AT2:AU2"/>
    <mergeCell ref="AV2:AW2"/>
    <mergeCell ref="BJ2:BK2"/>
    <mergeCell ref="BL2:BM2"/>
    <mergeCell ref="G2:I2"/>
    <mergeCell ref="DR2:DS2"/>
    <mergeCell ref="DT2:DU2"/>
    <mergeCell ref="DV2:DW2"/>
    <mergeCell ref="DX2:DY2"/>
    <mergeCell ref="T2:U2"/>
    <mergeCell ref="AN2:AO2"/>
    <mergeCell ref="BH2:BI2"/>
    <mergeCell ref="CB2:CC2"/>
    <mergeCell ref="CV2:CW2"/>
    <mergeCell ref="V2:W2"/>
    <mergeCell ref="X2:Y2"/>
    <mergeCell ref="DG2:DI2"/>
    <mergeCell ref="DJ2:DL2"/>
    <mergeCell ref="DM2:DO2"/>
    <mergeCell ref="FB2:FC2"/>
    <mergeCell ref="K2:M2"/>
    <mergeCell ref="N2:P2"/>
    <mergeCell ref="BV2:BX2"/>
    <mergeCell ref="BY2:CA2"/>
    <mergeCell ref="CM2:CO2"/>
    <mergeCell ref="Q2:S2"/>
    <mergeCell ref="AE2:AG2"/>
    <mergeCell ref="AH2:AJ2"/>
    <mergeCell ref="AK2:AM2"/>
    <mergeCell ref="AY2:BA2"/>
    <mergeCell ref="BB2:BD2"/>
    <mergeCell ref="BE2:BG2"/>
    <mergeCell ref="CJ2:CK2"/>
    <mergeCell ref="CX2:CY2"/>
    <mergeCell ref="CZ2:DA2"/>
    <mergeCell ref="DB2:DC2"/>
    <mergeCell ref="DD2:DE2"/>
    <mergeCell ref="CP2:CR2"/>
    <mergeCell ref="CS2:CU2"/>
    <mergeCell ref="BN2:BO2"/>
    <mergeCell ref="BP2:BQ2"/>
    <mergeCell ref="CD2:CE2"/>
    <mergeCell ref="CF2:CG2"/>
    <mergeCell ref="CH2:CI2"/>
    <mergeCell ref="BS2:BU2"/>
    <mergeCell ref="EN15:EN24"/>
    <mergeCell ref="EN25:EN34"/>
    <mergeCell ref="EN35:EN44"/>
    <mergeCell ref="EN5:EN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C98660-2486-45B8-902C-611B8EF84E43}">
  <dimension ref="A1:Y219"/>
  <sheetViews>
    <sheetView tabSelected="1" workbookViewId="0">
      <selection activeCell="L7" sqref="L7"/>
    </sheetView>
  </sheetViews>
  <sheetFormatPr defaultRowHeight="15" x14ac:dyDescent="0.25"/>
  <cols>
    <col min="1" max="3" width="9.140625" style="7"/>
    <col min="4" max="6" width="6.42578125" customWidth="1"/>
    <col min="7" max="7" width="20" bestFit="1" customWidth="1"/>
    <col min="8" max="8" width="29.28515625" style="7" bestFit="1" customWidth="1"/>
    <col min="9" max="9" width="9.7109375" customWidth="1"/>
    <col min="10" max="10" width="12.140625" customWidth="1"/>
    <col min="11" max="11" width="10.5703125" customWidth="1"/>
    <col min="12" max="12" width="12" customWidth="1"/>
    <col min="13" max="13" width="13.140625" customWidth="1"/>
    <col min="14" max="15" width="6.42578125" customWidth="1"/>
    <col min="16" max="16" width="7" customWidth="1"/>
    <col min="17" max="17" width="8.28515625" customWidth="1"/>
    <col min="18" max="18" width="8.85546875" customWidth="1"/>
    <col min="19" max="19" width="9" customWidth="1"/>
    <col min="20" max="25" width="6.42578125" style="2" customWidth="1"/>
  </cols>
  <sheetData>
    <row r="1" spans="1:25" x14ac:dyDescent="0.25">
      <c r="A1" s="7" t="s">
        <v>63</v>
      </c>
    </row>
    <row r="2" spans="1:25" s="2" customFormat="1" x14ac:dyDescent="0.25">
      <c r="A2" s="1" t="s">
        <v>0</v>
      </c>
      <c r="B2" s="15" t="s">
        <v>30</v>
      </c>
      <c r="C2" s="16"/>
      <c r="D2" s="15" t="s">
        <v>61</v>
      </c>
      <c r="E2" s="18"/>
      <c r="F2" s="18"/>
      <c r="G2" s="16"/>
      <c r="H2" s="13" t="s">
        <v>60</v>
      </c>
      <c r="I2" s="15" t="s">
        <v>62</v>
      </c>
      <c r="J2" s="18"/>
      <c r="K2" s="18"/>
      <c r="L2" s="18"/>
      <c r="M2" s="18"/>
      <c r="N2" s="18"/>
      <c r="O2" s="18"/>
      <c r="P2" s="18"/>
      <c r="Q2" s="18"/>
      <c r="R2" s="18"/>
      <c r="S2" s="18"/>
      <c r="T2" s="18"/>
      <c r="U2" s="18"/>
      <c r="V2" s="18"/>
      <c r="W2" s="18"/>
      <c r="X2" s="18"/>
      <c r="Y2" s="16"/>
    </row>
    <row r="3" spans="1:25" s="2" customFormat="1" x14ac:dyDescent="0.25">
      <c r="A3" s="1"/>
      <c r="B3" s="1" t="s">
        <v>5</v>
      </c>
      <c r="C3" s="1" t="s">
        <v>6</v>
      </c>
      <c r="D3" s="1" t="s">
        <v>19</v>
      </c>
      <c r="E3" s="1"/>
      <c r="F3" s="1"/>
      <c r="G3" s="1" t="s">
        <v>37</v>
      </c>
      <c r="H3" s="1"/>
      <c r="I3" s="17" t="s">
        <v>17</v>
      </c>
      <c r="J3" s="17"/>
      <c r="K3" s="17"/>
      <c r="L3" s="17" t="s">
        <v>38</v>
      </c>
      <c r="M3" s="17"/>
      <c r="N3" s="1" t="s">
        <v>21</v>
      </c>
      <c r="O3" s="1"/>
      <c r="P3" s="1"/>
      <c r="Q3" s="1" t="s">
        <v>18</v>
      </c>
      <c r="R3" s="1"/>
      <c r="S3" s="1"/>
      <c r="T3" s="15" t="s">
        <v>20</v>
      </c>
      <c r="U3" s="18"/>
      <c r="V3" s="16"/>
      <c r="W3" s="15" t="s">
        <v>20</v>
      </c>
      <c r="X3" s="18"/>
      <c r="Y3" s="16"/>
    </row>
    <row r="4" spans="1:25" s="2" customFormat="1" x14ac:dyDescent="0.25">
      <c r="A4" s="1"/>
      <c r="B4" s="1"/>
      <c r="C4" s="1"/>
      <c r="D4" s="1" t="s">
        <v>7</v>
      </c>
      <c r="E4" s="1" t="s">
        <v>9</v>
      </c>
      <c r="F4" s="1" t="s">
        <v>8</v>
      </c>
      <c r="G4" s="1" t="s">
        <v>9</v>
      </c>
      <c r="H4" s="1"/>
      <c r="I4" s="1" t="s">
        <v>7</v>
      </c>
      <c r="J4" s="1" t="s">
        <v>9</v>
      </c>
      <c r="K4" s="1" t="s">
        <v>8</v>
      </c>
      <c r="L4" s="1" t="s">
        <v>39</v>
      </c>
      <c r="M4" s="1" t="s">
        <v>8</v>
      </c>
      <c r="N4" s="1" t="s">
        <v>7</v>
      </c>
      <c r="O4" s="1" t="s">
        <v>9</v>
      </c>
      <c r="P4" s="1" t="s">
        <v>8</v>
      </c>
      <c r="Q4" s="1" t="s">
        <v>7</v>
      </c>
      <c r="R4" s="1" t="s">
        <v>9</v>
      </c>
      <c r="S4" s="1" t="s">
        <v>8</v>
      </c>
      <c r="T4" s="1" t="s">
        <v>7</v>
      </c>
      <c r="U4" s="1" t="s">
        <v>9</v>
      </c>
      <c r="V4" s="1" t="s">
        <v>8</v>
      </c>
      <c r="W4" s="1" t="s">
        <v>7</v>
      </c>
      <c r="X4" s="1" t="s">
        <v>9</v>
      </c>
      <c r="Y4" s="1" t="s">
        <v>8</v>
      </c>
    </row>
    <row r="5" spans="1:25" s="5" customFormat="1" x14ac:dyDescent="0.25">
      <c r="A5" s="4" t="s">
        <v>1</v>
      </c>
      <c r="B5" s="4">
        <v>115.2</v>
      </c>
      <c r="C5" s="4">
        <v>3.2000000000000001E-2</v>
      </c>
      <c r="D5" s="4">
        <v>524</v>
      </c>
      <c r="E5" s="4">
        <v>69</v>
      </c>
      <c r="F5" s="4">
        <v>35</v>
      </c>
      <c r="G5" s="4">
        <v>68</v>
      </c>
      <c r="H5" s="69"/>
      <c r="I5" s="4">
        <f>'Modular Limit Data'!D5</f>
        <v>524</v>
      </c>
      <c r="J5" s="4">
        <f>'Modular Limit Data'!E5</f>
        <v>69</v>
      </c>
      <c r="K5" s="4">
        <v>215</v>
      </c>
      <c r="L5" s="4">
        <v>69</v>
      </c>
      <c r="M5" s="4">
        <v>474</v>
      </c>
      <c r="N5" s="4">
        <v>525</v>
      </c>
      <c r="O5" s="4">
        <v>69.3</v>
      </c>
      <c r="P5" s="4">
        <v>458</v>
      </c>
      <c r="Q5" s="4">
        <v>527</v>
      </c>
      <c r="R5" s="4">
        <v>72.2</v>
      </c>
      <c r="S5" s="4">
        <v>490</v>
      </c>
      <c r="T5" s="4">
        <v>535</v>
      </c>
      <c r="U5" s="4">
        <v>84</v>
      </c>
      <c r="V5" s="4">
        <v>506</v>
      </c>
      <c r="W5" s="4">
        <v>550</v>
      </c>
      <c r="X5" s="4">
        <v>104.7</v>
      </c>
      <c r="Y5" s="4">
        <v>524</v>
      </c>
    </row>
    <row r="6" spans="1:25" s="5" customFormat="1" x14ac:dyDescent="0.25">
      <c r="A6" s="4" t="s">
        <v>1</v>
      </c>
      <c r="B6" s="4">
        <v>151.19999999999999</v>
      </c>
      <c r="C6" s="4">
        <v>4.1999999999999996E-2</v>
      </c>
      <c r="D6" s="4">
        <v>541</v>
      </c>
      <c r="E6" s="4">
        <v>82.3</v>
      </c>
      <c r="F6" s="4">
        <v>40</v>
      </c>
      <c r="G6" s="4">
        <v>82</v>
      </c>
      <c r="H6" s="70"/>
      <c r="I6" s="4">
        <f>'Modular Limit Data'!D6</f>
        <v>541</v>
      </c>
      <c r="J6" s="4">
        <f>'Modular Limit Data'!E6</f>
        <v>82.3</v>
      </c>
      <c r="K6" s="4">
        <v>237</v>
      </c>
      <c r="L6" s="4">
        <v>83</v>
      </c>
      <c r="M6" s="4">
        <v>492</v>
      </c>
      <c r="N6" s="4">
        <v>541</v>
      </c>
      <c r="O6" s="4">
        <v>83.7</v>
      </c>
      <c r="P6" s="4">
        <v>475</v>
      </c>
      <c r="Q6" s="4">
        <v>545</v>
      </c>
      <c r="R6" s="4">
        <v>87.7</v>
      </c>
      <c r="S6" s="4">
        <v>509</v>
      </c>
      <c r="T6" s="4">
        <v>558</v>
      </c>
      <c r="U6" s="4">
        <v>106</v>
      </c>
      <c r="V6" s="4">
        <v>529</v>
      </c>
      <c r="W6" s="4">
        <v>573</v>
      </c>
      <c r="X6" s="4">
        <v>126.2</v>
      </c>
      <c r="Y6" s="4">
        <v>544</v>
      </c>
    </row>
    <row r="7" spans="1:25" s="5" customFormat="1" x14ac:dyDescent="0.25">
      <c r="A7" s="4" t="s">
        <v>1</v>
      </c>
      <c r="B7" s="4">
        <v>187.2</v>
      </c>
      <c r="C7" s="4">
        <v>5.1999999999999998E-2</v>
      </c>
      <c r="D7" s="4">
        <v>555.5</v>
      </c>
      <c r="E7" s="4">
        <v>95</v>
      </c>
      <c r="F7" s="4">
        <v>50</v>
      </c>
      <c r="G7" s="4">
        <v>95</v>
      </c>
      <c r="H7" s="70"/>
      <c r="I7" s="4">
        <f>'Modular Limit Data'!D7</f>
        <v>555.5</v>
      </c>
      <c r="J7" s="4">
        <f>'Modular Limit Data'!E7</f>
        <v>95</v>
      </c>
      <c r="K7" s="4">
        <v>267</v>
      </c>
      <c r="L7" s="4">
        <v>96</v>
      </c>
      <c r="M7" s="4">
        <v>507</v>
      </c>
      <c r="N7" s="4">
        <v>557</v>
      </c>
      <c r="O7" s="4">
        <v>96.4</v>
      </c>
      <c r="P7" s="4">
        <v>499</v>
      </c>
      <c r="Q7" s="4">
        <v>563</v>
      </c>
      <c r="R7" s="4">
        <v>104.3</v>
      </c>
      <c r="S7" s="4">
        <v>530</v>
      </c>
      <c r="T7" s="4">
        <v>576</v>
      </c>
      <c r="U7" s="4">
        <v>121.5</v>
      </c>
      <c r="V7" s="4">
        <v>545</v>
      </c>
      <c r="W7" s="4">
        <v>581</v>
      </c>
      <c r="X7" s="4">
        <v>129.30000000000001</v>
      </c>
      <c r="Y7" s="4">
        <v>552</v>
      </c>
    </row>
    <row r="8" spans="1:25" s="5" customFormat="1" x14ac:dyDescent="0.25">
      <c r="A8" s="4" t="s">
        <v>1</v>
      </c>
      <c r="B8" s="4">
        <v>223.2</v>
      </c>
      <c r="C8" s="4">
        <v>6.2E-2</v>
      </c>
      <c r="D8" s="4">
        <v>570</v>
      </c>
      <c r="E8" s="4">
        <v>106.6</v>
      </c>
      <c r="F8" s="4">
        <v>55</v>
      </c>
      <c r="G8" s="4">
        <v>106.3</v>
      </c>
      <c r="H8" s="70"/>
      <c r="I8" s="4">
        <f>'Modular Limit Data'!D8</f>
        <v>570</v>
      </c>
      <c r="J8" s="4">
        <f>'Modular Limit Data'!E8</f>
        <v>106.6</v>
      </c>
      <c r="K8" s="4">
        <v>261</v>
      </c>
      <c r="L8" s="4">
        <v>107.3</v>
      </c>
      <c r="M8" s="4">
        <v>512</v>
      </c>
      <c r="N8" s="4">
        <v>571</v>
      </c>
      <c r="O8" s="4">
        <v>108.2</v>
      </c>
      <c r="P8" s="4">
        <v>513</v>
      </c>
      <c r="Q8" s="4">
        <v>578</v>
      </c>
      <c r="R8" s="4">
        <v>116.4</v>
      </c>
      <c r="S8" s="4">
        <v>544</v>
      </c>
      <c r="T8" s="4">
        <v>584</v>
      </c>
      <c r="U8" s="4">
        <v>128.4</v>
      </c>
      <c r="V8" s="4">
        <v>554</v>
      </c>
      <c r="W8" s="4">
        <v>593</v>
      </c>
      <c r="X8" s="4">
        <v>138.19999999999999</v>
      </c>
      <c r="Y8" s="4">
        <v>563</v>
      </c>
    </row>
    <row r="9" spans="1:25" s="5" customFormat="1" x14ac:dyDescent="0.25">
      <c r="A9" s="4" t="s">
        <v>1</v>
      </c>
      <c r="B9" s="4">
        <v>259.2</v>
      </c>
      <c r="C9" s="4">
        <v>7.1999999999999995E-2</v>
      </c>
      <c r="D9" s="4">
        <v>583</v>
      </c>
      <c r="E9" s="4">
        <v>118.1</v>
      </c>
      <c r="F9" s="4">
        <v>60</v>
      </c>
      <c r="G9" s="4">
        <v>117.5</v>
      </c>
      <c r="H9" s="70"/>
      <c r="I9" s="4">
        <f>'Modular Limit Data'!D9</f>
        <v>583</v>
      </c>
      <c r="J9" s="4">
        <f>'Modular Limit Data'!E9</f>
        <v>118.1</v>
      </c>
      <c r="K9" s="4">
        <v>262</v>
      </c>
      <c r="L9" s="4">
        <v>118.5</v>
      </c>
      <c r="M9" s="4">
        <v>523</v>
      </c>
      <c r="N9" s="4">
        <v>584</v>
      </c>
      <c r="O9" s="4">
        <v>120</v>
      </c>
      <c r="P9" s="4">
        <v>526</v>
      </c>
      <c r="Q9" s="4">
        <v>592</v>
      </c>
      <c r="R9" s="4">
        <v>129.6</v>
      </c>
      <c r="S9" s="4">
        <v>557</v>
      </c>
      <c r="T9" s="4">
        <v>594</v>
      </c>
      <c r="U9" s="4">
        <v>133.30000000000001</v>
      </c>
      <c r="V9" s="4">
        <v>563.5</v>
      </c>
      <c r="W9" s="4">
        <v>598</v>
      </c>
      <c r="X9" s="4">
        <v>139.6</v>
      </c>
      <c r="Y9" s="4">
        <v>567</v>
      </c>
    </row>
    <row r="10" spans="1:25" s="5" customFormat="1" x14ac:dyDescent="0.25">
      <c r="A10" s="4" t="s">
        <v>1</v>
      </c>
      <c r="B10" s="4">
        <v>295.2</v>
      </c>
      <c r="C10" s="4">
        <v>8.2000000000000003E-2</v>
      </c>
      <c r="D10" s="4">
        <v>595</v>
      </c>
      <c r="E10" s="4">
        <v>127.8</v>
      </c>
      <c r="F10" s="4">
        <v>65</v>
      </c>
      <c r="G10" s="4">
        <v>129</v>
      </c>
      <c r="H10" s="70"/>
      <c r="I10" s="4">
        <f>'Modular Limit Data'!D10</f>
        <v>595</v>
      </c>
      <c r="J10" s="4">
        <f>'Modular Limit Data'!E10</f>
        <v>127.8</v>
      </c>
      <c r="K10" s="4">
        <v>280</v>
      </c>
      <c r="L10" s="4">
        <v>130</v>
      </c>
      <c r="M10" s="4">
        <v>535</v>
      </c>
      <c r="N10" s="4">
        <v>597</v>
      </c>
      <c r="O10" s="4">
        <v>130.6</v>
      </c>
      <c r="P10" s="4">
        <v>531</v>
      </c>
      <c r="Q10" s="4">
        <v>603</v>
      </c>
      <c r="R10" s="4">
        <v>140</v>
      </c>
      <c r="S10" s="4">
        <v>566</v>
      </c>
      <c r="T10" s="4">
        <v>611</v>
      </c>
      <c r="U10" s="4">
        <v>150.19999999999999</v>
      </c>
      <c r="V10" s="4">
        <v>579</v>
      </c>
      <c r="W10" s="4">
        <v>614</v>
      </c>
      <c r="X10" s="4">
        <v>153.4</v>
      </c>
      <c r="Y10" s="4">
        <v>584</v>
      </c>
    </row>
    <row r="11" spans="1:25" s="5" customFormat="1" x14ac:dyDescent="0.25">
      <c r="A11" s="4" t="s">
        <v>1</v>
      </c>
      <c r="B11" s="4">
        <v>331.2</v>
      </c>
      <c r="C11" s="4">
        <v>9.1999999999999998E-2</v>
      </c>
      <c r="D11" s="4">
        <v>604</v>
      </c>
      <c r="E11" s="4">
        <v>136.19999999999999</v>
      </c>
      <c r="F11" s="4">
        <v>70</v>
      </c>
      <c r="G11" s="4">
        <v>138.5</v>
      </c>
      <c r="H11" s="70"/>
      <c r="I11" s="4">
        <f>'Modular Limit Data'!D11</f>
        <v>604</v>
      </c>
      <c r="J11" s="4">
        <f>'Modular Limit Data'!E11</f>
        <v>136.19999999999999</v>
      </c>
      <c r="K11" s="4">
        <v>260</v>
      </c>
      <c r="L11" s="4">
        <v>139.5</v>
      </c>
      <c r="M11" s="4">
        <v>548</v>
      </c>
      <c r="N11" s="4">
        <v>609</v>
      </c>
      <c r="O11" s="4">
        <v>141.1</v>
      </c>
      <c r="P11" s="4">
        <v>552</v>
      </c>
      <c r="Q11" s="4">
        <v>616</v>
      </c>
      <c r="R11" s="4">
        <v>152.30000000000001</v>
      </c>
      <c r="S11" s="4">
        <v>584</v>
      </c>
      <c r="T11" s="4">
        <v>619</v>
      </c>
      <c r="U11" s="4">
        <v>154.5</v>
      </c>
      <c r="V11" s="4">
        <v>590</v>
      </c>
      <c r="W11" s="4">
        <v>621</v>
      </c>
      <c r="X11" s="4">
        <v>158.69999999999999</v>
      </c>
      <c r="Y11" s="4">
        <v>593</v>
      </c>
    </row>
    <row r="12" spans="1:25" s="5" customFormat="1" x14ac:dyDescent="0.25">
      <c r="A12" s="4" t="s">
        <v>1</v>
      </c>
      <c r="B12" s="4">
        <v>367.2</v>
      </c>
      <c r="C12" s="4">
        <v>0.10199999999999999</v>
      </c>
      <c r="D12" s="4">
        <v>617</v>
      </c>
      <c r="E12" s="4">
        <v>146</v>
      </c>
      <c r="F12" s="4">
        <v>75</v>
      </c>
      <c r="G12" s="4">
        <v>149.6</v>
      </c>
      <c r="H12" s="70"/>
      <c r="I12" s="4">
        <f>'Modular Limit Data'!D12</f>
        <v>617</v>
      </c>
      <c r="J12" s="4">
        <f>'Modular Limit Data'!E12</f>
        <v>146</v>
      </c>
      <c r="K12" s="4">
        <v>290</v>
      </c>
      <c r="L12" s="4">
        <v>150.6</v>
      </c>
      <c r="M12" s="4">
        <v>550</v>
      </c>
      <c r="N12" s="4">
        <v>622</v>
      </c>
      <c r="O12" s="4">
        <v>151.9</v>
      </c>
      <c r="P12" s="4">
        <v>560</v>
      </c>
      <c r="Q12" s="4">
        <v>629</v>
      </c>
      <c r="R12" s="4">
        <v>163.1</v>
      </c>
      <c r="S12" s="4">
        <v>600</v>
      </c>
      <c r="T12" s="4">
        <v>632</v>
      </c>
      <c r="U12" s="4">
        <v>167</v>
      </c>
      <c r="V12" s="4">
        <v>603</v>
      </c>
      <c r="W12" s="4">
        <v>635</v>
      </c>
      <c r="X12" s="4">
        <v>172</v>
      </c>
      <c r="Y12" s="4">
        <v>606</v>
      </c>
    </row>
    <row r="13" spans="1:25" s="5" customFormat="1" x14ac:dyDescent="0.25">
      <c r="A13" s="4" t="s">
        <v>1</v>
      </c>
      <c r="B13" s="4">
        <v>403.2</v>
      </c>
      <c r="C13" s="4">
        <v>0.112</v>
      </c>
      <c r="D13" s="4">
        <v>626</v>
      </c>
      <c r="E13" s="4">
        <v>155.5</v>
      </c>
      <c r="F13" s="4">
        <v>80</v>
      </c>
      <c r="G13" s="4">
        <v>159</v>
      </c>
      <c r="H13" s="70"/>
      <c r="I13" s="4">
        <f>'Modular Limit Data'!D13</f>
        <v>626</v>
      </c>
      <c r="J13" s="4">
        <f>'Modular Limit Data'!E13</f>
        <v>155.5</v>
      </c>
      <c r="K13" s="4">
        <v>285</v>
      </c>
      <c r="L13" s="4">
        <v>160</v>
      </c>
      <c r="M13" s="4">
        <v>570</v>
      </c>
      <c r="N13" s="4">
        <v>633</v>
      </c>
      <c r="O13" s="4">
        <v>161.80000000000001</v>
      </c>
      <c r="P13" s="4">
        <v>571.5</v>
      </c>
      <c r="Q13" s="4">
        <v>641</v>
      </c>
      <c r="R13" s="4">
        <v>174.6</v>
      </c>
      <c r="S13" s="4">
        <v>610</v>
      </c>
      <c r="T13" s="4">
        <v>644</v>
      </c>
      <c r="U13" s="4">
        <v>179</v>
      </c>
      <c r="V13" s="4">
        <v>616</v>
      </c>
      <c r="W13" s="4">
        <v>646</v>
      </c>
      <c r="X13" s="4">
        <v>181.3</v>
      </c>
      <c r="Y13" s="4">
        <v>618</v>
      </c>
    </row>
    <row r="14" spans="1:25" s="5" customFormat="1" x14ac:dyDescent="0.25">
      <c r="A14" s="4" t="s">
        <v>1</v>
      </c>
      <c r="B14" s="4">
        <v>440</v>
      </c>
      <c r="C14" s="4">
        <v>0.12222222222222222</v>
      </c>
      <c r="D14" s="4">
        <v>640</v>
      </c>
      <c r="E14" s="4">
        <v>168.7</v>
      </c>
      <c r="F14" s="4">
        <v>85</v>
      </c>
      <c r="G14" s="4">
        <v>170</v>
      </c>
      <c r="H14" s="70"/>
      <c r="I14" s="4">
        <f>'Modular Limit Data'!D14</f>
        <v>640</v>
      </c>
      <c r="J14" s="4">
        <f>'Modular Limit Data'!E14</f>
        <v>168.7</v>
      </c>
      <c r="K14" s="4">
        <v>290</v>
      </c>
      <c r="L14" s="4">
        <v>171</v>
      </c>
      <c r="M14" s="4">
        <v>580</v>
      </c>
      <c r="N14" s="4">
        <v>646</v>
      </c>
      <c r="O14" s="4">
        <v>174.1</v>
      </c>
      <c r="P14" s="4">
        <v>585</v>
      </c>
      <c r="Q14" s="4">
        <v>652</v>
      </c>
      <c r="R14" s="4">
        <v>181.8</v>
      </c>
      <c r="S14" s="4">
        <v>614.5</v>
      </c>
      <c r="T14" s="4"/>
      <c r="U14" s="4">
        <v>188</v>
      </c>
      <c r="V14" s="4">
        <v>625</v>
      </c>
      <c r="W14" s="4">
        <v>660</v>
      </c>
      <c r="X14" s="4">
        <v>193.6</v>
      </c>
      <c r="Y14" s="4">
        <v>629</v>
      </c>
    </row>
    <row r="15" spans="1:25" s="5" customFormat="1" x14ac:dyDescent="0.25">
      <c r="A15" s="4" t="s">
        <v>1</v>
      </c>
      <c r="B15" s="4">
        <v>115.2</v>
      </c>
      <c r="C15" s="4">
        <v>3.2000000000000001E-2</v>
      </c>
      <c r="D15" s="4">
        <v>523.5</v>
      </c>
      <c r="E15" s="4">
        <v>70.400000000000006</v>
      </c>
      <c r="F15" s="4">
        <v>40</v>
      </c>
      <c r="G15" s="4"/>
      <c r="H15" s="70"/>
      <c r="I15" s="4">
        <v>523.5</v>
      </c>
      <c r="J15" s="4">
        <v>70.2</v>
      </c>
      <c r="K15" s="4">
        <v>191</v>
      </c>
      <c r="L15" s="4"/>
      <c r="M15" s="4"/>
      <c r="N15" s="4">
        <v>524.5</v>
      </c>
      <c r="O15" s="4">
        <v>71.099999999999994</v>
      </c>
      <c r="P15" s="4">
        <v>468</v>
      </c>
      <c r="Q15" s="4">
        <v>525</v>
      </c>
      <c r="R15" s="4">
        <v>71.900000000000006</v>
      </c>
      <c r="S15" s="4">
        <v>484</v>
      </c>
      <c r="T15" s="4">
        <v>535</v>
      </c>
      <c r="U15" s="4">
        <v>90.8</v>
      </c>
      <c r="V15" s="4">
        <v>509</v>
      </c>
      <c r="W15" s="4"/>
      <c r="X15" s="4"/>
      <c r="Y15" s="4"/>
    </row>
    <row r="16" spans="1:25" s="5" customFormat="1" x14ac:dyDescent="0.25">
      <c r="A16" s="4" t="s">
        <v>1</v>
      </c>
      <c r="B16" s="4">
        <v>151.19999999999999</v>
      </c>
      <c r="C16" s="4">
        <v>4.1999999999999996E-2</v>
      </c>
      <c r="D16" s="4">
        <v>540.5</v>
      </c>
      <c r="E16" s="4">
        <v>83.7</v>
      </c>
      <c r="F16" s="4">
        <v>45</v>
      </c>
      <c r="G16" s="4"/>
      <c r="H16" s="70"/>
      <c r="I16" s="4">
        <v>540.5</v>
      </c>
      <c r="J16" s="4">
        <v>83.7</v>
      </c>
      <c r="K16" s="4">
        <v>196</v>
      </c>
      <c r="L16" s="4"/>
      <c r="M16" s="4"/>
      <c r="N16" s="4">
        <v>541.5</v>
      </c>
      <c r="O16" s="4">
        <v>85.3</v>
      </c>
      <c r="P16" s="4">
        <v>484</v>
      </c>
      <c r="Q16" s="4">
        <v>543.5</v>
      </c>
      <c r="R16" s="4">
        <v>87</v>
      </c>
      <c r="S16" s="4">
        <v>502</v>
      </c>
      <c r="T16" s="4">
        <v>528</v>
      </c>
      <c r="U16" s="4">
        <v>109.4</v>
      </c>
      <c r="V16" s="4">
        <v>559</v>
      </c>
      <c r="W16" s="4"/>
      <c r="X16" s="4"/>
      <c r="Y16" s="4"/>
    </row>
    <row r="17" spans="1:25" s="5" customFormat="1" x14ac:dyDescent="0.25">
      <c r="A17" s="4" t="s">
        <v>1</v>
      </c>
      <c r="B17" s="4">
        <v>187.2</v>
      </c>
      <c r="C17" s="4">
        <v>5.1999999999999998E-2</v>
      </c>
      <c r="D17" s="4">
        <v>555.5</v>
      </c>
      <c r="E17" s="4">
        <v>96.5</v>
      </c>
      <c r="F17" s="4">
        <v>50</v>
      </c>
      <c r="G17" s="4"/>
      <c r="H17" s="70"/>
      <c r="I17" s="4">
        <v>555.5</v>
      </c>
      <c r="J17" s="4">
        <v>96.5</v>
      </c>
      <c r="K17" s="4">
        <v>200</v>
      </c>
      <c r="L17" s="4"/>
      <c r="M17" s="4"/>
      <c r="N17" s="4">
        <v>557</v>
      </c>
      <c r="O17" s="4">
        <v>98.5</v>
      </c>
      <c r="P17" s="4">
        <v>487</v>
      </c>
      <c r="Q17" s="4">
        <v>561</v>
      </c>
      <c r="R17" s="4">
        <v>103.7</v>
      </c>
      <c r="S17" s="4">
        <v>527</v>
      </c>
      <c r="T17" s="4">
        <v>574</v>
      </c>
      <c r="U17" s="4">
        <v>124</v>
      </c>
      <c r="V17" s="4">
        <v>544</v>
      </c>
      <c r="W17" s="4"/>
      <c r="X17" s="4"/>
      <c r="Y17" s="4"/>
    </row>
    <row r="18" spans="1:25" s="5" customFormat="1" x14ac:dyDescent="0.25">
      <c r="A18" s="4" t="s">
        <v>1</v>
      </c>
      <c r="B18" s="4">
        <v>223.2</v>
      </c>
      <c r="C18" s="4">
        <v>6.2E-2</v>
      </c>
      <c r="D18" s="4">
        <v>569.5</v>
      </c>
      <c r="E18" s="4">
        <v>108</v>
      </c>
      <c r="F18" s="4">
        <v>55</v>
      </c>
      <c r="G18" s="4"/>
      <c r="H18" s="70"/>
      <c r="I18" s="4">
        <v>569.5</v>
      </c>
      <c r="J18" s="4">
        <v>108</v>
      </c>
      <c r="K18" s="4">
        <v>200</v>
      </c>
      <c r="L18" s="4"/>
      <c r="M18" s="4"/>
      <c r="N18" s="4">
        <v>570</v>
      </c>
      <c r="O18" s="4">
        <v>108.5</v>
      </c>
      <c r="P18" s="4">
        <v>475</v>
      </c>
      <c r="Q18" s="4">
        <v>573</v>
      </c>
      <c r="R18" s="4">
        <v>113</v>
      </c>
      <c r="S18" s="4">
        <v>530</v>
      </c>
      <c r="T18" s="4">
        <v>585</v>
      </c>
      <c r="U18" s="4">
        <v>131.4</v>
      </c>
      <c r="V18" s="4">
        <v>557</v>
      </c>
      <c r="W18" s="4"/>
      <c r="X18" s="4"/>
      <c r="Y18" s="4"/>
    </row>
    <row r="19" spans="1:25" s="5" customFormat="1" x14ac:dyDescent="0.25">
      <c r="A19" s="4" t="s">
        <v>1</v>
      </c>
      <c r="B19" s="4">
        <v>259.2</v>
      </c>
      <c r="C19" s="4">
        <v>7.1999999999999995E-2</v>
      </c>
      <c r="D19" s="4">
        <v>582</v>
      </c>
      <c r="E19" s="4">
        <v>119.3</v>
      </c>
      <c r="F19" s="4">
        <v>60</v>
      </c>
      <c r="G19" s="4"/>
      <c r="H19" s="70"/>
      <c r="I19" s="4">
        <v>582</v>
      </c>
      <c r="J19" s="4">
        <v>119.3</v>
      </c>
      <c r="K19" s="4">
        <v>200</v>
      </c>
      <c r="L19" s="4"/>
      <c r="M19" s="4"/>
      <c r="N19" s="4">
        <v>585</v>
      </c>
      <c r="O19" s="4">
        <v>121.5</v>
      </c>
      <c r="P19" s="4">
        <v>504.5</v>
      </c>
      <c r="Q19" s="4">
        <v>586</v>
      </c>
      <c r="R19" s="4">
        <v>124.4</v>
      </c>
      <c r="S19" s="4">
        <v>542.5</v>
      </c>
      <c r="T19" s="4">
        <v>593</v>
      </c>
      <c r="U19" s="4">
        <v>134</v>
      </c>
      <c r="V19" s="4">
        <v>563</v>
      </c>
      <c r="W19" s="4"/>
      <c r="X19" s="4"/>
      <c r="Y19" s="4"/>
    </row>
    <row r="20" spans="1:25" s="5" customFormat="1" x14ac:dyDescent="0.25">
      <c r="A20" s="4" t="s">
        <v>1</v>
      </c>
      <c r="B20" s="4">
        <v>295.2</v>
      </c>
      <c r="C20" s="4">
        <v>8.2000000000000003E-2</v>
      </c>
      <c r="D20" s="4">
        <v>596</v>
      </c>
      <c r="E20" s="4">
        <v>130</v>
      </c>
      <c r="F20" s="4">
        <v>65</v>
      </c>
      <c r="G20" s="4"/>
      <c r="H20" s="70"/>
      <c r="I20" s="4">
        <f>'Modular Limit Data'!D20</f>
        <v>596</v>
      </c>
      <c r="J20" s="4">
        <f>'Modular Limit Data'!E20</f>
        <v>130</v>
      </c>
      <c r="K20" s="4">
        <v>200</v>
      </c>
      <c r="L20" s="4"/>
      <c r="M20" s="4"/>
      <c r="N20" s="4">
        <v>597</v>
      </c>
      <c r="O20" s="4">
        <v>132.5</v>
      </c>
      <c r="P20" s="4">
        <v>518</v>
      </c>
      <c r="Q20" s="4">
        <v>600</v>
      </c>
      <c r="R20" s="4">
        <v>136.69999999999999</v>
      </c>
      <c r="S20" s="4">
        <v>555</v>
      </c>
      <c r="T20" s="4">
        <v>604</v>
      </c>
      <c r="U20" s="4">
        <v>143.5</v>
      </c>
      <c r="V20" s="4">
        <v>572</v>
      </c>
      <c r="W20" s="4"/>
      <c r="X20" s="4"/>
      <c r="Y20" s="4"/>
    </row>
    <row r="21" spans="1:25" s="5" customFormat="1" x14ac:dyDescent="0.25">
      <c r="A21" s="4" t="s">
        <v>1</v>
      </c>
      <c r="B21" s="4">
        <v>331.2</v>
      </c>
      <c r="C21" s="4">
        <v>9.1999999999999998E-2</v>
      </c>
      <c r="D21" s="4">
        <v>608</v>
      </c>
      <c r="E21" s="4">
        <v>141.1</v>
      </c>
      <c r="F21" s="4">
        <v>70</v>
      </c>
      <c r="G21" s="4"/>
      <c r="H21" s="70"/>
      <c r="I21" s="4">
        <f>'Modular Limit Data'!D21</f>
        <v>608</v>
      </c>
      <c r="J21" s="4">
        <f>'Modular Limit Data'!E21</f>
        <v>141.1</v>
      </c>
      <c r="K21" s="4">
        <v>200</v>
      </c>
      <c r="L21" s="4"/>
      <c r="M21" s="4"/>
      <c r="N21" s="4">
        <v>610</v>
      </c>
      <c r="O21" s="4">
        <v>144</v>
      </c>
      <c r="P21" s="4">
        <v>527</v>
      </c>
      <c r="Q21" s="4">
        <v>613</v>
      </c>
      <c r="R21" s="4">
        <v>147.1</v>
      </c>
      <c r="S21" s="4">
        <v>568</v>
      </c>
      <c r="T21" s="4">
        <v>617</v>
      </c>
      <c r="U21" s="4">
        <v>152.6</v>
      </c>
      <c r="V21" s="4">
        <v>583.5</v>
      </c>
      <c r="W21" s="4"/>
      <c r="X21" s="4"/>
      <c r="Y21" s="4"/>
    </row>
    <row r="22" spans="1:25" s="5" customFormat="1" x14ac:dyDescent="0.25">
      <c r="A22" s="4" t="s">
        <v>1</v>
      </c>
      <c r="B22" s="4">
        <v>367.2</v>
      </c>
      <c r="C22" s="4">
        <v>0.10199999999999999</v>
      </c>
      <c r="D22" s="4">
        <v>619</v>
      </c>
      <c r="E22" s="4">
        <v>150</v>
      </c>
      <c r="F22" s="4">
        <v>73</v>
      </c>
      <c r="G22" s="4"/>
      <c r="H22" s="70"/>
      <c r="I22" s="4">
        <f>'Modular Limit Data'!D22</f>
        <v>619</v>
      </c>
      <c r="J22" s="4">
        <f>'Modular Limit Data'!E22</f>
        <v>150</v>
      </c>
      <c r="K22" s="4">
        <v>200</v>
      </c>
      <c r="L22" s="4"/>
      <c r="M22" s="4"/>
      <c r="N22" s="4">
        <v>620</v>
      </c>
      <c r="O22" s="4">
        <v>153</v>
      </c>
      <c r="P22" s="4">
        <v>544</v>
      </c>
      <c r="Q22" s="4">
        <v>624</v>
      </c>
      <c r="R22" s="4">
        <v>156.6</v>
      </c>
      <c r="S22" s="4">
        <v>579</v>
      </c>
      <c r="T22" s="4">
        <v>631</v>
      </c>
      <c r="U22" s="4">
        <v>167.8</v>
      </c>
      <c r="V22" s="4">
        <v>602</v>
      </c>
      <c r="W22" s="4"/>
      <c r="X22" s="4"/>
      <c r="Y22" s="4"/>
    </row>
    <row r="23" spans="1:25" s="5" customFormat="1" x14ac:dyDescent="0.25">
      <c r="A23" s="4" t="s">
        <v>1</v>
      </c>
      <c r="B23" s="4">
        <v>403.2</v>
      </c>
      <c r="C23" s="4">
        <v>0.112</v>
      </c>
      <c r="D23" s="4">
        <v>630</v>
      </c>
      <c r="E23" s="4">
        <v>159.19999999999999</v>
      </c>
      <c r="F23" s="4">
        <v>75</v>
      </c>
      <c r="G23" s="4"/>
      <c r="H23" s="70"/>
      <c r="I23" s="4">
        <f>'Modular Limit Data'!D23</f>
        <v>630</v>
      </c>
      <c r="J23" s="4">
        <f>'Modular Limit Data'!E23</f>
        <v>159.19999999999999</v>
      </c>
      <c r="K23" s="4">
        <v>200</v>
      </c>
      <c r="L23" s="4"/>
      <c r="M23" s="4"/>
      <c r="N23" s="4">
        <v>631</v>
      </c>
      <c r="O23" s="4">
        <v>161.69999999999999</v>
      </c>
      <c r="P23" s="4">
        <v>536</v>
      </c>
      <c r="Q23" s="4">
        <v>632</v>
      </c>
      <c r="R23" s="4">
        <v>166.2</v>
      </c>
      <c r="S23" s="4">
        <v>575</v>
      </c>
      <c r="T23" s="4">
        <v>639</v>
      </c>
      <c r="U23" s="4">
        <v>173.4</v>
      </c>
      <c r="V23" s="4">
        <v>607</v>
      </c>
      <c r="W23" s="4"/>
      <c r="X23" s="4"/>
      <c r="Y23" s="4"/>
    </row>
    <row r="24" spans="1:25" s="5" customFormat="1" x14ac:dyDescent="0.25">
      <c r="A24" s="4" t="s">
        <v>1</v>
      </c>
      <c r="B24" s="4">
        <v>440</v>
      </c>
      <c r="C24" s="4">
        <v>0.12222222222222222</v>
      </c>
      <c r="D24" s="4">
        <v>642</v>
      </c>
      <c r="E24" s="4">
        <v>169.1</v>
      </c>
      <c r="F24" s="4">
        <v>85</v>
      </c>
      <c r="G24" s="4"/>
      <c r="H24" s="71"/>
      <c r="I24" s="4">
        <f>'Modular Limit Data'!D24</f>
        <v>642</v>
      </c>
      <c r="J24" s="4">
        <f>'Modular Limit Data'!E24</f>
        <v>169.1</v>
      </c>
      <c r="K24" s="4">
        <v>200</v>
      </c>
      <c r="L24" s="4"/>
      <c r="M24" s="4"/>
      <c r="N24" s="4">
        <v>647</v>
      </c>
      <c r="O24" s="4">
        <v>176.3</v>
      </c>
      <c r="P24" s="4">
        <v>566</v>
      </c>
      <c r="Q24" s="4">
        <v>649</v>
      </c>
      <c r="R24" s="4">
        <v>179</v>
      </c>
      <c r="S24" s="4">
        <v>603</v>
      </c>
      <c r="T24" s="4">
        <v>655</v>
      </c>
      <c r="U24" s="4">
        <v>188.7</v>
      </c>
      <c r="V24" s="4">
        <v>626</v>
      </c>
      <c r="W24" s="4"/>
      <c r="X24" s="4"/>
      <c r="Y24" s="4"/>
    </row>
    <row r="25" spans="1:25" s="72" customFormat="1" x14ac:dyDescent="0.25">
      <c r="A25" s="10" t="s">
        <v>2</v>
      </c>
      <c r="B25" s="10">
        <v>115.2</v>
      </c>
      <c r="C25" s="10">
        <v>3.2000000000000001E-2</v>
      </c>
      <c r="D25" s="10">
        <v>524</v>
      </c>
      <c r="E25" s="10">
        <v>69</v>
      </c>
      <c r="F25" s="10">
        <v>45</v>
      </c>
      <c r="G25" s="10">
        <v>68.5</v>
      </c>
      <c r="H25" s="73">
        <v>0.4</v>
      </c>
      <c r="I25" s="10">
        <f>'Modular Limit Data'!D25</f>
        <v>524</v>
      </c>
      <c r="J25" s="10">
        <f>'Modular Limit Data'!E25</f>
        <v>69</v>
      </c>
      <c r="K25" s="10">
        <v>243</v>
      </c>
      <c r="L25" s="10">
        <v>69.5</v>
      </c>
      <c r="M25" s="10">
        <v>473</v>
      </c>
      <c r="N25" s="10">
        <v>525</v>
      </c>
      <c r="O25" s="10">
        <v>70</v>
      </c>
      <c r="P25" s="10">
        <v>461</v>
      </c>
      <c r="Q25" s="10">
        <v>531</v>
      </c>
      <c r="R25" s="10">
        <v>78.3</v>
      </c>
      <c r="S25" s="10">
        <v>497</v>
      </c>
      <c r="T25" s="10">
        <v>542</v>
      </c>
      <c r="U25" s="10">
        <v>93.1</v>
      </c>
      <c r="V25" s="10">
        <v>510</v>
      </c>
      <c r="W25" s="10"/>
      <c r="X25" s="10"/>
      <c r="Y25" s="10"/>
    </row>
    <row r="26" spans="1:25" s="72" customFormat="1" x14ac:dyDescent="0.25">
      <c r="A26" s="10" t="s">
        <v>2</v>
      </c>
      <c r="B26" s="10">
        <v>151.19999999999999</v>
      </c>
      <c r="C26" s="10">
        <v>4.1999999999999996E-2</v>
      </c>
      <c r="D26" s="10">
        <v>541</v>
      </c>
      <c r="E26" s="10">
        <v>83</v>
      </c>
      <c r="F26" s="10">
        <v>50</v>
      </c>
      <c r="G26" s="10">
        <v>82.2</v>
      </c>
      <c r="H26" s="74"/>
      <c r="I26" s="10">
        <f>'Modular Limit Data'!D26</f>
        <v>541</v>
      </c>
      <c r="J26" s="10">
        <f>'Modular Limit Data'!E26</f>
        <v>83</v>
      </c>
      <c r="K26" s="10">
        <v>250</v>
      </c>
      <c r="L26" s="10">
        <v>83.2</v>
      </c>
      <c r="M26" s="10">
        <v>480</v>
      </c>
      <c r="N26" s="10">
        <v>542</v>
      </c>
      <c r="O26" s="10">
        <v>84.2</v>
      </c>
      <c r="P26" s="10">
        <v>480</v>
      </c>
      <c r="Q26" s="10">
        <v>547</v>
      </c>
      <c r="R26" s="10">
        <v>91.1</v>
      </c>
      <c r="S26" s="10">
        <v>505</v>
      </c>
      <c r="T26" s="10">
        <v>556</v>
      </c>
      <c r="U26" s="10">
        <v>103.2</v>
      </c>
      <c r="V26" s="10">
        <v>520</v>
      </c>
      <c r="W26" s="10"/>
      <c r="X26" s="10"/>
      <c r="Y26" s="10"/>
    </row>
    <row r="27" spans="1:25" s="72" customFormat="1" x14ac:dyDescent="0.25">
      <c r="A27" s="10" t="s">
        <v>2</v>
      </c>
      <c r="B27" s="10">
        <v>187.2</v>
      </c>
      <c r="C27" s="10">
        <v>5.1999999999999998E-2</v>
      </c>
      <c r="D27" s="10">
        <v>556</v>
      </c>
      <c r="E27" s="10">
        <v>95.3</v>
      </c>
      <c r="F27" s="10">
        <v>55</v>
      </c>
      <c r="G27" s="10">
        <v>95</v>
      </c>
      <c r="H27" s="74"/>
      <c r="I27" s="10">
        <f>'Modular Limit Data'!D27</f>
        <v>556</v>
      </c>
      <c r="J27" s="10">
        <f>'Modular Limit Data'!E27</f>
        <v>95.3</v>
      </c>
      <c r="K27" s="10">
        <v>266</v>
      </c>
      <c r="L27" s="10">
        <v>96</v>
      </c>
      <c r="M27" s="10">
        <v>490</v>
      </c>
      <c r="N27" s="10">
        <v>557</v>
      </c>
      <c r="O27" s="10">
        <v>97.3</v>
      </c>
      <c r="P27" s="10">
        <v>495</v>
      </c>
      <c r="Q27" s="10">
        <v>571</v>
      </c>
      <c r="R27" s="10">
        <v>115</v>
      </c>
      <c r="S27" s="10">
        <v>535</v>
      </c>
      <c r="T27" s="10">
        <v>581</v>
      </c>
      <c r="U27" s="10">
        <v>129.6</v>
      </c>
      <c r="V27" s="10">
        <v>547</v>
      </c>
      <c r="W27" s="10"/>
      <c r="X27" s="10"/>
      <c r="Y27" s="10"/>
    </row>
    <row r="28" spans="1:25" s="72" customFormat="1" x14ac:dyDescent="0.25">
      <c r="A28" s="10" t="s">
        <v>2</v>
      </c>
      <c r="B28" s="10">
        <v>223.2</v>
      </c>
      <c r="C28" s="10">
        <v>6.2E-2</v>
      </c>
      <c r="D28" s="10">
        <v>570</v>
      </c>
      <c r="E28" s="10">
        <v>107.5</v>
      </c>
      <c r="F28" s="10">
        <v>60</v>
      </c>
      <c r="G28" s="10">
        <v>107</v>
      </c>
      <c r="H28" s="74"/>
      <c r="I28" s="10">
        <f>'Modular Limit Data'!D28</f>
        <v>570</v>
      </c>
      <c r="J28" s="10">
        <f>'Modular Limit Data'!E28</f>
        <v>107.5</v>
      </c>
      <c r="K28" s="10">
        <v>294</v>
      </c>
      <c r="L28" s="10">
        <v>108</v>
      </c>
      <c r="M28" s="10">
        <v>494</v>
      </c>
      <c r="N28" s="10">
        <v>571</v>
      </c>
      <c r="O28" s="10">
        <v>109.7</v>
      </c>
      <c r="P28" s="10">
        <v>500</v>
      </c>
      <c r="Q28" s="10">
        <v>579</v>
      </c>
      <c r="R28" s="10">
        <v>120.5</v>
      </c>
      <c r="S28" s="10">
        <v>535</v>
      </c>
      <c r="T28" s="10">
        <v>590</v>
      </c>
      <c r="U28" s="10">
        <v>133.69999999999999</v>
      </c>
      <c r="V28" s="10">
        <v>553</v>
      </c>
      <c r="W28" s="10"/>
      <c r="X28" s="10"/>
      <c r="Y28" s="10"/>
    </row>
    <row r="29" spans="1:25" s="72" customFormat="1" x14ac:dyDescent="0.25">
      <c r="A29" s="10" t="s">
        <v>2</v>
      </c>
      <c r="B29" s="10">
        <v>259.2</v>
      </c>
      <c r="C29" s="10">
        <v>7.1999999999999995E-2</v>
      </c>
      <c r="D29" s="10">
        <v>583</v>
      </c>
      <c r="E29" s="10">
        <v>118.4</v>
      </c>
      <c r="F29" s="10">
        <v>65</v>
      </c>
      <c r="G29" s="10">
        <v>118.5</v>
      </c>
      <c r="H29" s="74"/>
      <c r="I29" s="10">
        <f>'Modular Limit Data'!D29</f>
        <v>583</v>
      </c>
      <c r="J29" s="10">
        <f>'Modular Limit Data'!E29</f>
        <v>118.4</v>
      </c>
      <c r="K29" s="10">
        <v>296</v>
      </c>
      <c r="L29" s="10">
        <v>119.5</v>
      </c>
      <c r="M29" s="10">
        <v>516</v>
      </c>
      <c r="N29" s="10">
        <v>586</v>
      </c>
      <c r="O29" s="10">
        <v>122.4</v>
      </c>
      <c r="P29" s="10">
        <v>515</v>
      </c>
      <c r="Q29" s="10">
        <v>592</v>
      </c>
      <c r="R29" s="10">
        <v>131.5</v>
      </c>
      <c r="S29" s="10">
        <v>545</v>
      </c>
      <c r="T29" s="10">
        <v>607</v>
      </c>
      <c r="U29" s="10">
        <v>151.69999999999999</v>
      </c>
      <c r="V29" s="10">
        <v>567</v>
      </c>
      <c r="W29" s="10"/>
      <c r="X29" s="10"/>
      <c r="Y29" s="10"/>
    </row>
    <row r="30" spans="1:25" s="72" customFormat="1" x14ac:dyDescent="0.25">
      <c r="A30" s="10" t="s">
        <v>2</v>
      </c>
      <c r="B30" s="10">
        <v>295.2</v>
      </c>
      <c r="C30" s="10">
        <v>8.2000000000000003E-2</v>
      </c>
      <c r="D30" s="10">
        <v>597</v>
      </c>
      <c r="E30" s="10">
        <v>129.19999999999999</v>
      </c>
      <c r="F30" s="10">
        <v>70</v>
      </c>
      <c r="G30" s="10">
        <v>129</v>
      </c>
      <c r="H30" s="74"/>
      <c r="I30" s="10">
        <f>'Modular Limit Data'!D30</f>
        <v>597</v>
      </c>
      <c r="J30" s="10">
        <f>'Modular Limit Data'!E30</f>
        <v>129.19999999999999</v>
      </c>
      <c r="K30" s="10">
        <v>295</v>
      </c>
      <c r="L30" s="10">
        <v>130</v>
      </c>
      <c r="M30" s="10">
        <v>520</v>
      </c>
      <c r="N30" s="10">
        <v>598</v>
      </c>
      <c r="O30" s="10">
        <v>132.80000000000001</v>
      </c>
      <c r="P30" s="10">
        <v>537</v>
      </c>
      <c r="Q30" s="10">
        <v>606</v>
      </c>
      <c r="R30" s="10">
        <v>143</v>
      </c>
      <c r="S30" s="10">
        <v>555</v>
      </c>
      <c r="T30" s="10">
        <v>613</v>
      </c>
      <c r="U30" s="10">
        <v>154</v>
      </c>
      <c r="V30" s="10">
        <v>569</v>
      </c>
      <c r="W30" s="10"/>
      <c r="X30" s="10"/>
      <c r="Y30" s="10"/>
    </row>
    <row r="31" spans="1:25" s="72" customFormat="1" x14ac:dyDescent="0.25">
      <c r="A31" s="10" t="s">
        <v>2</v>
      </c>
      <c r="B31" s="10">
        <v>331.2</v>
      </c>
      <c r="C31" s="10">
        <v>9.1999999999999998E-2</v>
      </c>
      <c r="D31" s="10">
        <v>608.5</v>
      </c>
      <c r="E31" s="10">
        <v>140</v>
      </c>
      <c r="F31" s="10">
        <v>80</v>
      </c>
      <c r="G31" s="10">
        <v>140</v>
      </c>
      <c r="H31" s="74"/>
      <c r="I31" s="10">
        <f>'Modular Limit Data'!D31</f>
        <v>608.5</v>
      </c>
      <c r="J31" s="10">
        <f>'Modular Limit Data'!E31</f>
        <v>140</v>
      </c>
      <c r="K31" s="10">
        <v>300</v>
      </c>
      <c r="L31" s="10">
        <v>141</v>
      </c>
      <c r="M31" s="10">
        <v>530</v>
      </c>
      <c r="N31" s="10">
        <v>611</v>
      </c>
      <c r="O31" s="10">
        <v>144.6</v>
      </c>
      <c r="P31" s="10">
        <v>528</v>
      </c>
      <c r="Q31" s="10">
        <v>623</v>
      </c>
      <c r="R31" s="10">
        <v>161.5</v>
      </c>
      <c r="S31" s="10">
        <v>574</v>
      </c>
      <c r="T31" s="10">
        <v>637</v>
      </c>
      <c r="U31" s="10">
        <v>179.1</v>
      </c>
      <c r="V31" s="10">
        <v>595</v>
      </c>
      <c r="W31" s="10"/>
      <c r="X31" s="10"/>
      <c r="Y31" s="10"/>
    </row>
    <row r="32" spans="1:25" s="72" customFormat="1" x14ac:dyDescent="0.25">
      <c r="A32" s="10" t="s">
        <v>2</v>
      </c>
      <c r="B32" s="10">
        <v>367.2</v>
      </c>
      <c r="C32" s="10">
        <v>0.10199999999999999</v>
      </c>
      <c r="D32" s="10">
        <v>619</v>
      </c>
      <c r="E32" s="10">
        <v>149.4</v>
      </c>
      <c r="F32" s="10">
        <v>90</v>
      </c>
      <c r="G32" s="10">
        <v>151</v>
      </c>
      <c r="H32" s="74"/>
      <c r="I32" s="10">
        <f>'Modular Limit Data'!D32</f>
        <v>619</v>
      </c>
      <c r="J32" s="10">
        <f>'Modular Limit Data'!E32</f>
        <v>149.4</v>
      </c>
      <c r="K32" s="10">
        <v>280</v>
      </c>
      <c r="L32" s="10">
        <v>152</v>
      </c>
      <c r="M32" s="10">
        <v>542</v>
      </c>
      <c r="N32" s="10">
        <v>621</v>
      </c>
      <c r="O32" s="10">
        <v>152.6</v>
      </c>
      <c r="P32" s="10">
        <v>535</v>
      </c>
      <c r="Q32" s="10">
        <v>628</v>
      </c>
      <c r="R32" s="10">
        <v>165</v>
      </c>
      <c r="S32" s="10">
        <v>568</v>
      </c>
      <c r="T32" s="10">
        <v>640</v>
      </c>
      <c r="U32" s="10">
        <v>179</v>
      </c>
      <c r="V32" s="10">
        <v>591</v>
      </c>
      <c r="W32" s="10"/>
      <c r="X32" s="10"/>
      <c r="Y32" s="10"/>
    </row>
    <row r="33" spans="1:25" s="72" customFormat="1" x14ac:dyDescent="0.25">
      <c r="A33" s="10" t="s">
        <v>2</v>
      </c>
      <c r="B33" s="10">
        <v>403.2</v>
      </c>
      <c r="C33" s="10">
        <v>0.112</v>
      </c>
      <c r="D33" s="10">
        <v>633</v>
      </c>
      <c r="E33" s="10">
        <v>159.30000000000001</v>
      </c>
      <c r="F33" s="10">
        <v>95</v>
      </c>
      <c r="G33" s="10">
        <v>161</v>
      </c>
      <c r="H33" s="74"/>
      <c r="I33" s="10">
        <f>'Modular Limit Data'!D33</f>
        <v>633</v>
      </c>
      <c r="J33" s="10">
        <f>'Modular Limit Data'!E33</f>
        <v>159.30000000000001</v>
      </c>
      <c r="K33" s="10">
        <v>296</v>
      </c>
      <c r="L33" s="10">
        <v>162</v>
      </c>
      <c r="M33" s="10">
        <v>538</v>
      </c>
      <c r="N33" s="10">
        <v>636</v>
      </c>
      <c r="O33" s="10">
        <v>167.3</v>
      </c>
      <c r="P33" s="10">
        <v>553</v>
      </c>
      <c r="Q33" s="10">
        <v>646</v>
      </c>
      <c r="R33" s="10">
        <v>182.2</v>
      </c>
      <c r="S33" s="10">
        <v>585</v>
      </c>
      <c r="T33" s="10">
        <v>656</v>
      </c>
      <c r="U33" s="10">
        <v>192.8</v>
      </c>
      <c r="V33" s="10">
        <v>607</v>
      </c>
      <c r="W33" s="10"/>
      <c r="X33" s="10"/>
      <c r="Y33" s="10"/>
    </row>
    <row r="34" spans="1:25" s="72" customFormat="1" x14ac:dyDescent="0.25">
      <c r="A34" s="10" t="s">
        <v>2</v>
      </c>
      <c r="B34" s="10">
        <v>440</v>
      </c>
      <c r="C34" s="10">
        <v>0.12222222222222222</v>
      </c>
      <c r="D34" s="10">
        <v>645</v>
      </c>
      <c r="E34" s="10">
        <v>175</v>
      </c>
      <c r="F34" s="10">
        <v>100</v>
      </c>
      <c r="G34" s="10">
        <v>174</v>
      </c>
      <c r="H34" s="74"/>
      <c r="I34" s="10">
        <f>'Modular Limit Data'!D34</f>
        <v>645</v>
      </c>
      <c r="J34" s="10">
        <f>'Modular Limit Data'!E34</f>
        <v>175</v>
      </c>
      <c r="K34" s="10">
        <v>330</v>
      </c>
      <c r="L34" s="10">
        <v>175</v>
      </c>
      <c r="M34" s="10">
        <v>560</v>
      </c>
      <c r="N34" s="10">
        <v>651.5</v>
      </c>
      <c r="O34" s="10">
        <v>181</v>
      </c>
      <c r="P34" s="10">
        <v>558</v>
      </c>
      <c r="Q34" s="10">
        <v>660</v>
      </c>
      <c r="R34" s="10">
        <v>194.7</v>
      </c>
      <c r="S34" s="10">
        <v>607</v>
      </c>
      <c r="T34" s="10">
        <v>670</v>
      </c>
      <c r="U34" s="10">
        <v>206</v>
      </c>
      <c r="V34" s="10">
        <v>616</v>
      </c>
      <c r="W34" s="10"/>
      <c r="X34" s="10"/>
      <c r="Y34" s="10"/>
    </row>
    <row r="35" spans="1:25" s="72" customFormat="1" x14ac:dyDescent="0.25">
      <c r="A35" s="10"/>
      <c r="B35" s="10">
        <v>115.2</v>
      </c>
      <c r="C35" s="10">
        <v>3.2000000000000001E-2</v>
      </c>
      <c r="D35" s="10">
        <v>524</v>
      </c>
      <c r="E35" s="10">
        <v>69</v>
      </c>
      <c r="F35" s="10">
        <v>40</v>
      </c>
      <c r="G35" s="10"/>
      <c r="H35" s="74"/>
      <c r="I35" s="10">
        <f>'Modular Limit Data'!D35</f>
        <v>524</v>
      </c>
      <c r="J35" s="10">
        <f>'Modular Limit Data'!E35</f>
        <v>69</v>
      </c>
      <c r="K35" s="10">
        <v>225</v>
      </c>
      <c r="L35" s="10"/>
      <c r="M35" s="10"/>
      <c r="N35" s="10">
        <v>525</v>
      </c>
      <c r="O35" s="10">
        <v>69.599999999999994</v>
      </c>
      <c r="P35" s="10">
        <v>466</v>
      </c>
      <c r="Q35" s="10">
        <v>529</v>
      </c>
      <c r="R35" s="10">
        <v>76.7</v>
      </c>
      <c r="S35" s="10">
        <v>494</v>
      </c>
      <c r="T35" s="10">
        <v>531</v>
      </c>
      <c r="U35" s="10">
        <v>78.3</v>
      </c>
      <c r="V35" s="10">
        <v>497</v>
      </c>
      <c r="W35" s="10">
        <v>535</v>
      </c>
      <c r="X35" s="10">
        <v>82.4</v>
      </c>
      <c r="Y35" s="10">
        <v>500</v>
      </c>
    </row>
    <row r="36" spans="1:25" s="72" customFormat="1" x14ac:dyDescent="0.25">
      <c r="A36" s="10"/>
      <c r="B36" s="10">
        <v>151.19999999999999</v>
      </c>
      <c r="C36" s="10">
        <v>4.1999999999999996E-2</v>
      </c>
      <c r="D36" s="10">
        <v>537</v>
      </c>
      <c r="E36" s="10">
        <v>79.5</v>
      </c>
      <c r="F36" s="10">
        <v>50</v>
      </c>
      <c r="G36" s="10"/>
      <c r="H36" s="74"/>
      <c r="I36" s="10">
        <f>'Modular Limit Data'!D36</f>
        <v>537</v>
      </c>
      <c r="J36" s="10">
        <f>'Modular Limit Data'!E36</f>
        <v>79.5</v>
      </c>
      <c r="K36" s="10">
        <v>240</v>
      </c>
      <c r="L36" s="10"/>
      <c r="M36" s="10"/>
      <c r="N36" s="10">
        <v>542</v>
      </c>
      <c r="O36" s="10">
        <v>83.5</v>
      </c>
      <c r="P36" s="10">
        <v>475</v>
      </c>
      <c r="Q36" s="10">
        <v>547</v>
      </c>
      <c r="R36" s="10">
        <v>91</v>
      </c>
      <c r="S36" s="10">
        <v>507</v>
      </c>
      <c r="T36" s="10">
        <v>549</v>
      </c>
      <c r="U36" s="10">
        <v>94.4</v>
      </c>
      <c r="V36" s="10">
        <v>512.5</v>
      </c>
      <c r="W36" s="10">
        <v>553</v>
      </c>
      <c r="X36" s="10">
        <v>99.4</v>
      </c>
      <c r="Y36" s="10">
        <v>517</v>
      </c>
    </row>
    <row r="37" spans="1:25" s="72" customFormat="1" x14ac:dyDescent="0.25">
      <c r="A37" s="10"/>
      <c r="B37" s="10">
        <v>187.2</v>
      </c>
      <c r="C37" s="10">
        <v>5.1999999999999998E-2</v>
      </c>
      <c r="D37" s="10">
        <v>553</v>
      </c>
      <c r="E37" s="10">
        <v>92</v>
      </c>
      <c r="F37" s="10">
        <v>55</v>
      </c>
      <c r="G37" s="10"/>
      <c r="H37" s="74"/>
      <c r="I37" s="10">
        <f>'Modular Limit Data'!D37</f>
        <v>553</v>
      </c>
      <c r="J37" s="10">
        <f>'Modular Limit Data'!E37</f>
        <v>92</v>
      </c>
      <c r="K37" s="10">
        <v>280</v>
      </c>
      <c r="L37" s="10"/>
      <c r="M37" s="10"/>
      <c r="N37" s="10">
        <v>558</v>
      </c>
      <c r="O37" s="10">
        <v>98.1</v>
      </c>
      <c r="P37" s="10">
        <v>500</v>
      </c>
      <c r="Q37" s="10">
        <v>564</v>
      </c>
      <c r="R37" s="10">
        <v>106.7</v>
      </c>
      <c r="S37" s="10">
        <v>522</v>
      </c>
      <c r="T37" s="10">
        <v>566</v>
      </c>
      <c r="U37" s="10">
        <v>109.6</v>
      </c>
      <c r="V37" s="10">
        <v>528</v>
      </c>
      <c r="W37" s="10">
        <v>568</v>
      </c>
      <c r="X37" s="10">
        <v>111.4</v>
      </c>
      <c r="Y37" s="10">
        <v>529</v>
      </c>
    </row>
    <row r="38" spans="1:25" s="72" customFormat="1" x14ac:dyDescent="0.25">
      <c r="A38" s="10"/>
      <c r="B38" s="10">
        <v>223.2</v>
      </c>
      <c r="C38" s="10">
        <v>6.2E-2</v>
      </c>
      <c r="D38" s="10">
        <v>566</v>
      </c>
      <c r="E38" s="10">
        <v>104</v>
      </c>
      <c r="F38" s="10">
        <v>60</v>
      </c>
      <c r="G38" s="10"/>
      <c r="H38" s="74"/>
      <c r="I38" s="10">
        <f>'Modular Limit Data'!D38</f>
        <v>566</v>
      </c>
      <c r="J38" s="10">
        <f>'Modular Limit Data'!E38</f>
        <v>104</v>
      </c>
      <c r="K38" s="10">
        <v>285</v>
      </c>
      <c r="L38" s="10"/>
      <c r="M38" s="10"/>
      <c r="N38" s="10">
        <v>572</v>
      </c>
      <c r="O38" s="10">
        <v>111</v>
      </c>
      <c r="P38" s="10">
        <v>508</v>
      </c>
      <c r="Q38" s="10">
        <v>579</v>
      </c>
      <c r="R38" s="10">
        <v>119.5</v>
      </c>
      <c r="S38" s="10">
        <v>536</v>
      </c>
      <c r="T38" s="10">
        <v>581</v>
      </c>
      <c r="U38" s="10">
        <v>123.5</v>
      </c>
      <c r="V38" s="10">
        <v>541</v>
      </c>
      <c r="W38" s="10">
        <v>584</v>
      </c>
      <c r="X38" s="10">
        <v>126.9</v>
      </c>
      <c r="Y38" s="10">
        <v>544</v>
      </c>
    </row>
    <row r="39" spans="1:25" s="72" customFormat="1" x14ac:dyDescent="0.25">
      <c r="A39" s="10"/>
      <c r="B39" s="10">
        <v>259.2</v>
      </c>
      <c r="C39" s="10">
        <v>7.1999999999999995E-2</v>
      </c>
      <c r="D39" s="10">
        <v>580</v>
      </c>
      <c r="E39" s="10">
        <v>115.4</v>
      </c>
      <c r="F39" s="10">
        <v>65</v>
      </c>
      <c r="G39" s="10"/>
      <c r="H39" s="74"/>
      <c r="I39" s="10">
        <f>'Modular Limit Data'!D39</f>
        <v>580</v>
      </c>
      <c r="J39" s="10">
        <f>'Modular Limit Data'!E39</f>
        <v>115.4</v>
      </c>
      <c r="K39" s="10">
        <v>300</v>
      </c>
      <c r="L39" s="10"/>
      <c r="M39" s="10"/>
      <c r="N39" s="10">
        <v>587</v>
      </c>
      <c r="O39" s="10">
        <v>123.5</v>
      </c>
      <c r="P39" s="10">
        <v>529</v>
      </c>
      <c r="Q39" s="10">
        <v>592</v>
      </c>
      <c r="R39" s="10">
        <v>130</v>
      </c>
      <c r="S39" s="10">
        <v>544</v>
      </c>
      <c r="T39" s="10">
        <v>596</v>
      </c>
      <c r="U39" s="10">
        <v>136.6</v>
      </c>
      <c r="V39" s="10">
        <v>553</v>
      </c>
      <c r="W39" s="10">
        <v>598</v>
      </c>
      <c r="X39" s="10">
        <v>139.1</v>
      </c>
      <c r="Y39" s="10">
        <v>556</v>
      </c>
    </row>
    <row r="40" spans="1:25" s="72" customFormat="1" x14ac:dyDescent="0.25">
      <c r="A40" s="10"/>
      <c r="B40" s="10">
        <v>295.2</v>
      </c>
      <c r="C40" s="10">
        <v>8.2000000000000003E-2</v>
      </c>
      <c r="D40" s="10">
        <v>592</v>
      </c>
      <c r="E40" s="10">
        <v>126.4</v>
      </c>
      <c r="F40" s="10">
        <v>70</v>
      </c>
      <c r="G40" s="10"/>
      <c r="H40" s="74"/>
      <c r="I40" s="10">
        <f>'Modular Limit Data'!D40</f>
        <v>592</v>
      </c>
      <c r="J40" s="10">
        <f>'Modular Limit Data'!E40</f>
        <v>126.4</v>
      </c>
      <c r="K40" s="10">
        <v>320</v>
      </c>
      <c r="L40" s="10"/>
      <c r="M40" s="10"/>
      <c r="N40" s="10">
        <v>600</v>
      </c>
      <c r="O40" s="10">
        <v>135.5</v>
      </c>
      <c r="P40" s="10">
        <v>539</v>
      </c>
      <c r="Q40" s="10">
        <v>605</v>
      </c>
      <c r="R40" s="10">
        <v>142.30000000000001</v>
      </c>
      <c r="S40" s="10">
        <v>556</v>
      </c>
      <c r="T40" s="10">
        <v>611</v>
      </c>
      <c r="U40" s="10">
        <v>150</v>
      </c>
      <c r="V40" s="10">
        <v>566</v>
      </c>
      <c r="W40" s="10">
        <v>613</v>
      </c>
      <c r="X40" s="10">
        <v>153.6</v>
      </c>
      <c r="Y40" s="10">
        <v>570</v>
      </c>
    </row>
    <row r="41" spans="1:25" s="72" customFormat="1" x14ac:dyDescent="0.25">
      <c r="A41" s="10"/>
      <c r="B41" s="10">
        <v>331.2</v>
      </c>
      <c r="C41" s="10">
        <v>9.1999999999999998E-2</v>
      </c>
      <c r="D41" s="10"/>
      <c r="E41" s="10"/>
      <c r="F41" s="10"/>
      <c r="G41" s="10"/>
      <c r="H41" s="74"/>
      <c r="I41" s="10"/>
      <c r="J41" s="10"/>
      <c r="K41" s="10"/>
      <c r="L41" s="10"/>
      <c r="M41" s="10"/>
      <c r="N41" s="10"/>
      <c r="O41" s="10"/>
      <c r="P41" s="10"/>
      <c r="Q41" s="10"/>
      <c r="R41" s="10"/>
      <c r="S41" s="10"/>
      <c r="T41" s="10"/>
      <c r="U41" s="10"/>
      <c r="V41" s="10"/>
      <c r="W41" s="10"/>
      <c r="X41" s="10"/>
      <c r="Y41" s="10"/>
    </row>
    <row r="42" spans="1:25" s="72" customFormat="1" x14ac:dyDescent="0.25">
      <c r="A42" s="10"/>
      <c r="B42" s="10">
        <v>367.2</v>
      </c>
      <c r="C42" s="10">
        <v>0.10199999999999999</v>
      </c>
      <c r="D42" s="10"/>
      <c r="E42" s="10"/>
      <c r="F42" s="10"/>
      <c r="G42" s="10"/>
      <c r="H42" s="74"/>
      <c r="I42" s="10"/>
      <c r="J42" s="10"/>
      <c r="K42" s="10"/>
      <c r="L42" s="10"/>
      <c r="M42" s="10"/>
      <c r="N42" s="10"/>
      <c r="O42" s="10"/>
      <c r="P42" s="10"/>
      <c r="Q42" s="10"/>
      <c r="R42" s="10"/>
      <c r="S42" s="10"/>
      <c r="T42" s="10"/>
      <c r="U42" s="10"/>
      <c r="V42" s="10"/>
      <c r="W42" s="10"/>
      <c r="X42" s="10"/>
      <c r="Y42" s="10"/>
    </row>
    <row r="43" spans="1:25" s="72" customFormat="1" x14ac:dyDescent="0.25">
      <c r="A43" s="10"/>
      <c r="B43" s="10">
        <v>403.2</v>
      </c>
      <c r="C43" s="10">
        <v>0.112</v>
      </c>
      <c r="D43" s="10"/>
      <c r="E43" s="10"/>
      <c r="F43" s="10"/>
      <c r="G43" s="10"/>
      <c r="H43" s="74"/>
      <c r="I43" s="10"/>
      <c r="J43" s="10"/>
      <c r="K43" s="10"/>
      <c r="L43" s="10"/>
      <c r="M43" s="10"/>
      <c r="N43" s="10"/>
      <c r="O43" s="10"/>
      <c r="P43" s="10"/>
      <c r="Q43" s="10"/>
      <c r="R43" s="10"/>
      <c r="S43" s="10"/>
      <c r="T43" s="10"/>
      <c r="U43" s="10"/>
      <c r="V43" s="10"/>
      <c r="W43" s="10"/>
      <c r="X43" s="10"/>
      <c r="Y43" s="10"/>
    </row>
    <row r="44" spans="1:25" s="72" customFormat="1" x14ac:dyDescent="0.25">
      <c r="A44" s="10"/>
      <c r="B44" s="10">
        <v>440</v>
      </c>
      <c r="C44" s="10">
        <v>0.12222222222222222</v>
      </c>
      <c r="D44" s="10"/>
      <c r="E44" s="10"/>
      <c r="F44" s="10"/>
      <c r="G44" s="10"/>
      <c r="H44" s="75"/>
      <c r="I44" s="10"/>
      <c r="J44" s="10"/>
      <c r="K44" s="10"/>
      <c r="L44" s="10"/>
      <c r="M44" s="10"/>
      <c r="N44" s="10"/>
      <c r="O44" s="10"/>
      <c r="P44" s="10"/>
      <c r="Q44" s="10"/>
      <c r="R44" s="10"/>
      <c r="S44" s="10"/>
      <c r="T44" s="10"/>
      <c r="U44" s="10"/>
      <c r="V44" s="10"/>
      <c r="W44" s="10"/>
      <c r="X44" s="10"/>
      <c r="Y44" s="10"/>
    </row>
    <row r="45" spans="1:25" s="12" customFormat="1" x14ac:dyDescent="0.25">
      <c r="A45" s="3" t="s">
        <v>3</v>
      </c>
      <c r="B45" s="3">
        <v>115.2</v>
      </c>
      <c r="C45" s="3">
        <v>3.2000000000000001E-2</v>
      </c>
      <c r="D45" s="3">
        <v>524</v>
      </c>
      <c r="E45" s="3">
        <v>69</v>
      </c>
      <c r="F45" s="3">
        <v>40</v>
      </c>
      <c r="G45" s="3">
        <v>69</v>
      </c>
      <c r="H45" s="76">
        <v>0.35</v>
      </c>
      <c r="I45" s="3">
        <f>'Modular Limit Data'!D45</f>
        <v>524</v>
      </c>
      <c r="J45" s="3">
        <f>'Modular Limit Data'!E45</f>
        <v>69</v>
      </c>
      <c r="K45" s="3">
        <v>210</v>
      </c>
      <c r="L45" s="3">
        <v>70</v>
      </c>
      <c r="M45" s="3">
        <v>478</v>
      </c>
      <c r="N45" s="3">
        <v>525</v>
      </c>
      <c r="O45" s="3">
        <v>69.7</v>
      </c>
      <c r="P45" s="3">
        <v>467</v>
      </c>
      <c r="Q45" s="3">
        <v>625</v>
      </c>
      <c r="R45" s="3">
        <v>70.400000000000006</v>
      </c>
      <c r="S45" s="3">
        <v>477.5</v>
      </c>
      <c r="T45" s="3">
        <v>530.5</v>
      </c>
      <c r="U45" s="3">
        <v>78.599999999999994</v>
      </c>
      <c r="V45" s="3">
        <v>498</v>
      </c>
      <c r="W45" s="3"/>
      <c r="X45" s="3"/>
      <c r="Y45" s="3"/>
    </row>
    <row r="46" spans="1:25" s="12" customFormat="1" x14ac:dyDescent="0.25">
      <c r="A46" s="3" t="s">
        <v>3</v>
      </c>
      <c r="B46" s="3">
        <v>151.19999999999999</v>
      </c>
      <c r="C46" s="3">
        <v>4.1999999999999996E-2</v>
      </c>
      <c r="D46" s="3">
        <v>540.5</v>
      </c>
      <c r="E46" s="3">
        <v>82.5</v>
      </c>
      <c r="F46" s="3">
        <v>45</v>
      </c>
      <c r="G46" s="3">
        <v>82.7</v>
      </c>
      <c r="H46" s="76"/>
      <c r="I46" s="3">
        <f>'Modular Limit Data'!D46</f>
        <v>540.5</v>
      </c>
      <c r="J46" s="3">
        <f>'Modular Limit Data'!E46</f>
        <v>82.5</v>
      </c>
      <c r="K46" s="3">
        <v>237</v>
      </c>
      <c r="L46" s="3">
        <v>83.7</v>
      </c>
      <c r="M46" s="3">
        <v>487</v>
      </c>
      <c r="N46" s="3">
        <v>542</v>
      </c>
      <c r="O46" s="3">
        <v>83.3</v>
      </c>
      <c r="P46" s="3">
        <v>482</v>
      </c>
      <c r="Q46" s="3">
        <v>543</v>
      </c>
      <c r="R46" s="3">
        <v>85.4</v>
      </c>
      <c r="S46" s="3">
        <v>496</v>
      </c>
      <c r="T46" s="3">
        <v>547</v>
      </c>
      <c r="U46" s="3">
        <v>90.5</v>
      </c>
      <c r="V46" s="3">
        <v>509.5</v>
      </c>
      <c r="W46" s="3"/>
      <c r="X46" s="3"/>
      <c r="Y46" s="3"/>
    </row>
    <row r="47" spans="1:25" s="12" customFormat="1" x14ac:dyDescent="0.25">
      <c r="A47" s="3" t="s">
        <v>3</v>
      </c>
      <c r="B47" s="3">
        <v>187.2</v>
      </c>
      <c r="C47" s="3">
        <v>5.1999999999999998E-2</v>
      </c>
      <c r="D47" s="3">
        <v>556</v>
      </c>
      <c r="E47" s="3">
        <v>95.5</v>
      </c>
      <c r="F47" s="3">
        <v>50</v>
      </c>
      <c r="G47" s="3">
        <v>95</v>
      </c>
      <c r="H47" s="76"/>
      <c r="I47" s="3">
        <f>'Modular Limit Data'!D47</f>
        <v>556</v>
      </c>
      <c r="J47" s="3">
        <f>'Modular Limit Data'!E47</f>
        <v>95.5</v>
      </c>
      <c r="K47" s="3">
        <v>258</v>
      </c>
      <c r="L47" s="3">
        <v>96</v>
      </c>
      <c r="M47" s="3">
        <v>504</v>
      </c>
      <c r="N47" s="3">
        <v>557.5</v>
      </c>
      <c r="O47" s="3">
        <v>96.6</v>
      </c>
      <c r="P47" s="3">
        <v>497</v>
      </c>
      <c r="Q47" s="3">
        <v>561</v>
      </c>
      <c r="R47" s="3">
        <v>102.5</v>
      </c>
      <c r="S47" s="3">
        <v>521</v>
      </c>
      <c r="T47" s="3">
        <v>574</v>
      </c>
      <c r="U47" s="3">
        <v>120.6</v>
      </c>
      <c r="V47" s="3">
        <v>540</v>
      </c>
      <c r="W47" s="3"/>
      <c r="X47" s="3"/>
      <c r="Y47" s="3"/>
    </row>
    <row r="48" spans="1:25" s="12" customFormat="1" x14ac:dyDescent="0.25">
      <c r="A48" s="3" t="s">
        <v>3</v>
      </c>
      <c r="B48" s="3">
        <v>223.2</v>
      </c>
      <c r="C48" s="3">
        <v>6.2E-2</v>
      </c>
      <c r="D48" s="3">
        <v>570</v>
      </c>
      <c r="E48" s="3">
        <v>107.3</v>
      </c>
      <c r="F48" s="3">
        <v>55</v>
      </c>
      <c r="G48" s="3">
        <v>107.6</v>
      </c>
      <c r="H48" s="76"/>
      <c r="I48" s="3">
        <f>'Modular Limit Data'!D48</f>
        <v>570</v>
      </c>
      <c r="J48" s="3">
        <f>'Modular Limit Data'!E48</f>
        <v>107.3</v>
      </c>
      <c r="K48" s="3">
        <v>280</v>
      </c>
      <c r="L48" s="3">
        <v>108.6</v>
      </c>
      <c r="M48" s="3">
        <v>511</v>
      </c>
      <c r="N48" s="3">
        <v>572</v>
      </c>
      <c r="O48" s="3">
        <v>109</v>
      </c>
      <c r="P48" s="3">
        <v>513</v>
      </c>
      <c r="Q48" s="3">
        <v>575</v>
      </c>
      <c r="R48" s="3">
        <v>113.8</v>
      </c>
      <c r="S48" s="3">
        <v>531</v>
      </c>
      <c r="T48" s="3">
        <v>583</v>
      </c>
      <c r="U48" s="3">
        <v>125.7</v>
      </c>
      <c r="V48" s="3">
        <v>545</v>
      </c>
      <c r="W48" s="3"/>
      <c r="X48" s="3"/>
      <c r="Y48" s="3"/>
    </row>
    <row r="49" spans="1:25" s="12" customFormat="1" x14ac:dyDescent="0.25">
      <c r="A49" s="3" t="s">
        <v>3</v>
      </c>
      <c r="B49" s="3">
        <v>259.2</v>
      </c>
      <c r="C49" s="3">
        <v>7.1999999999999995E-2</v>
      </c>
      <c r="D49" s="3">
        <v>583.5</v>
      </c>
      <c r="E49" s="3">
        <v>118.4</v>
      </c>
      <c r="F49" s="3">
        <v>65</v>
      </c>
      <c r="G49" s="3">
        <v>118.6</v>
      </c>
      <c r="H49" s="76"/>
      <c r="I49" s="3">
        <f>'Modular Limit Data'!D49</f>
        <v>583.5</v>
      </c>
      <c r="J49" s="3">
        <f>'Modular Limit Data'!E49</f>
        <v>118.4</v>
      </c>
      <c r="K49" s="3">
        <v>270</v>
      </c>
      <c r="L49" s="3">
        <v>119.6</v>
      </c>
      <c r="M49" s="3">
        <v>520</v>
      </c>
      <c r="N49" s="3">
        <v>585</v>
      </c>
      <c r="O49" s="3">
        <v>120.7</v>
      </c>
      <c r="P49" s="3">
        <v>523</v>
      </c>
      <c r="Q49" s="3">
        <v>590</v>
      </c>
      <c r="R49" s="3">
        <v>128</v>
      </c>
      <c r="S49" s="3">
        <v>545</v>
      </c>
      <c r="T49" s="3">
        <v>596</v>
      </c>
      <c r="U49" s="3">
        <v>136</v>
      </c>
      <c r="V49" s="3">
        <v>557</v>
      </c>
      <c r="W49" s="3"/>
      <c r="X49" s="3"/>
      <c r="Y49" s="3"/>
    </row>
    <row r="50" spans="1:25" s="12" customFormat="1" x14ac:dyDescent="0.25">
      <c r="A50" s="3" t="s">
        <v>3</v>
      </c>
      <c r="B50" s="3">
        <v>295.2</v>
      </c>
      <c r="C50" s="3">
        <v>8.2000000000000003E-2</v>
      </c>
      <c r="D50" s="3">
        <v>595.5</v>
      </c>
      <c r="E50" s="3">
        <v>129.6</v>
      </c>
      <c r="F50" s="3">
        <v>70</v>
      </c>
      <c r="G50" s="3">
        <v>130</v>
      </c>
      <c r="H50" s="76"/>
      <c r="I50" s="3">
        <f>'Modular Limit Data'!D50</f>
        <v>595.5</v>
      </c>
      <c r="J50" s="3">
        <f>'Modular Limit Data'!E50</f>
        <v>129.6</v>
      </c>
      <c r="K50" s="3">
        <v>304</v>
      </c>
      <c r="L50" s="3">
        <v>131</v>
      </c>
      <c r="M50" s="3">
        <v>530</v>
      </c>
      <c r="N50" s="3">
        <v>597.5</v>
      </c>
      <c r="O50" s="3">
        <v>131.30000000000001</v>
      </c>
      <c r="P50" s="3">
        <v>525</v>
      </c>
      <c r="Q50" s="3">
        <v>600.5</v>
      </c>
      <c r="R50" s="3">
        <v>135</v>
      </c>
      <c r="S50" s="3">
        <v>549</v>
      </c>
      <c r="T50" s="3">
        <v>609</v>
      </c>
      <c r="U50" s="3">
        <v>147.9</v>
      </c>
      <c r="V50" s="3">
        <v>568.5</v>
      </c>
      <c r="W50" s="3"/>
      <c r="X50" s="3"/>
      <c r="Y50" s="3"/>
    </row>
    <row r="51" spans="1:25" s="12" customFormat="1" x14ac:dyDescent="0.25">
      <c r="A51" s="3" t="s">
        <v>3</v>
      </c>
      <c r="B51" s="3">
        <v>331.2</v>
      </c>
      <c r="C51" s="3">
        <v>9.1999999999999998E-2</v>
      </c>
      <c r="D51" s="3">
        <v>607.5</v>
      </c>
      <c r="E51" s="3">
        <v>140.19999999999999</v>
      </c>
      <c r="F51" s="3">
        <v>75</v>
      </c>
      <c r="G51" s="3">
        <v>140.6</v>
      </c>
      <c r="H51" s="76"/>
      <c r="I51" s="3">
        <f>'Modular Limit Data'!D51</f>
        <v>607.5</v>
      </c>
      <c r="J51" s="3">
        <f>'Modular Limit Data'!E51</f>
        <v>140.19999999999999</v>
      </c>
      <c r="K51" s="3">
        <v>320</v>
      </c>
      <c r="L51" s="3">
        <v>141.6</v>
      </c>
      <c r="M51" s="3">
        <v>542</v>
      </c>
      <c r="N51" s="3">
        <v>611</v>
      </c>
      <c r="O51" s="3">
        <v>143.69999999999999</v>
      </c>
      <c r="P51" s="3">
        <v>543</v>
      </c>
      <c r="Q51" s="3">
        <v>615.5</v>
      </c>
      <c r="R51" s="3">
        <v>152</v>
      </c>
      <c r="S51" s="3">
        <v>563</v>
      </c>
      <c r="T51" s="3">
        <v>623</v>
      </c>
      <c r="U51" s="3">
        <v>158.69999999999999</v>
      </c>
      <c r="V51" s="3">
        <v>580</v>
      </c>
      <c r="W51" s="3"/>
      <c r="X51" s="3"/>
      <c r="Y51" s="3"/>
    </row>
    <row r="52" spans="1:25" s="12" customFormat="1" x14ac:dyDescent="0.25">
      <c r="A52" s="3" t="s">
        <v>3</v>
      </c>
      <c r="B52" s="3">
        <v>367.2</v>
      </c>
      <c r="C52" s="3">
        <v>0.10199999999999999</v>
      </c>
      <c r="D52" s="3">
        <v>620</v>
      </c>
      <c r="E52" s="3">
        <v>150.6</v>
      </c>
      <c r="F52" s="3">
        <v>85</v>
      </c>
      <c r="G52" s="3">
        <v>151.30000000000001</v>
      </c>
      <c r="H52" s="76"/>
      <c r="I52" s="3">
        <f>'Modular Limit Data'!D52</f>
        <v>620</v>
      </c>
      <c r="J52" s="3">
        <f>'Modular Limit Data'!E52</f>
        <v>150.6</v>
      </c>
      <c r="K52" s="3">
        <v>330</v>
      </c>
      <c r="L52" s="3">
        <v>152.30000000000001</v>
      </c>
      <c r="M52" s="3">
        <v>560</v>
      </c>
      <c r="N52" s="3">
        <v>623</v>
      </c>
      <c r="O52" s="3">
        <v>154.5</v>
      </c>
      <c r="P52" s="3">
        <v>547</v>
      </c>
      <c r="Q52" s="3">
        <v>628</v>
      </c>
      <c r="R52" s="3">
        <v>164</v>
      </c>
      <c r="S52" s="3">
        <v>576</v>
      </c>
      <c r="T52" s="3">
        <v>632</v>
      </c>
      <c r="U52" s="3">
        <v>167.7</v>
      </c>
      <c r="V52" s="3">
        <v>584</v>
      </c>
      <c r="W52" s="3"/>
      <c r="X52" s="3"/>
      <c r="Y52" s="3"/>
    </row>
    <row r="53" spans="1:25" s="12" customFormat="1" x14ac:dyDescent="0.25">
      <c r="A53" s="3" t="s">
        <v>3</v>
      </c>
      <c r="B53" s="3">
        <v>403.2</v>
      </c>
      <c r="C53" s="3">
        <v>0.112</v>
      </c>
      <c r="D53" s="3">
        <v>630.5</v>
      </c>
      <c r="E53" s="3">
        <v>160.80000000000001</v>
      </c>
      <c r="F53" s="3">
        <v>95</v>
      </c>
      <c r="G53" s="3">
        <v>161</v>
      </c>
      <c r="H53" s="76"/>
      <c r="I53" s="3">
        <f>'Modular Limit Data'!D53</f>
        <v>630.5</v>
      </c>
      <c r="J53" s="3">
        <f>'Modular Limit Data'!E53</f>
        <v>160.80000000000001</v>
      </c>
      <c r="K53" s="3">
        <v>350</v>
      </c>
      <c r="L53" s="3">
        <v>162</v>
      </c>
      <c r="M53" s="3">
        <v>570</v>
      </c>
      <c r="N53" s="3">
        <v>635</v>
      </c>
      <c r="O53" s="3">
        <v>166.6</v>
      </c>
      <c r="P53" s="3">
        <v>579</v>
      </c>
      <c r="Q53" s="3">
        <v>644</v>
      </c>
      <c r="R53" s="3">
        <v>177.8</v>
      </c>
      <c r="S53" s="3">
        <v>595</v>
      </c>
      <c r="T53" s="3">
        <v>650</v>
      </c>
      <c r="U53" s="3">
        <v>189.4</v>
      </c>
      <c r="V53" s="3">
        <v>607</v>
      </c>
      <c r="W53" s="3"/>
      <c r="X53" s="3"/>
      <c r="Y53" s="3"/>
    </row>
    <row r="54" spans="1:25" s="12" customFormat="1" x14ac:dyDescent="0.25">
      <c r="A54" s="3" t="s">
        <v>3</v>
      </c>
      <c r="B54" s="3">
        <v>440</v>
      </c>
      <c r="C54" s="3">
        <v>0.12222222222222222</v>
      </c>
      <c r="D54" s="3">
        <v>647</v>
      </c>
      <c r="E54" s="3">
        <v>172.5</v>
      </c>
      <c r="F54" s="3">
        <v>100</v>
      </c>
      <c r="G54" s="3"/>
      <c r="H54" s="76"/>
      <c r="I54" s="3">
        <f>'Modular Limit Data'!D54</f>
        <v>647</v>
      </c>
      <c r="J54" s="3">
        <f>'Modular Limit Data'!E54</f>
        <v>172.5</v>
      </c>
      <c r="K54" s="3">
        <v>335</v>
      </c>
      <c r="L54" s="3">
        <v>175.5</v>
      </c>
      <c r="M54" s="3">
        <v>559</v>
      </c>
      <c r="N54" s="3">
        <v>651</v>
      </c>
      <c r="O54" s="3">
        <v>179.4</v>
      </c>
      <c r="P54" s="3">
        <v>560</v>
      </c>
      <c r="Q54" s="3">
        <v>660</v>
      </c>
      <c r="R54" s="3">
        <v>193.5</v>
      </c>
      <c r="S54" s="3">
        <v>612</v>
      </c>
      <c r="T54" s="3">
        <v>667</v>
      </c>
      <c r="U54" s="3">
        <v>204.5</v>
      </c>
      <c r="V54" s="3">
        <v>616</v>
      </c>
      <c r="W54" s="3"/>
      <c r="X54" s="3"/>
      <c r="Y54" s="3"/>
    </row>
    <row r="55" spans="1:25" s="11" customFormat="1" x14ac:dyDescent="0.25">
      <c r="A55" s="6" t="s">
        <v>4</v>
      </c>
      <c r="B55" s="6">
        <v>115.2</v>
      </c>
      <c r="C55" s="6">
        <v>3.2000000000000001E-2</v>
      </c>
      <c r="D55" s="6">
        <v>524</v>
      </c>
      <c r="E55" s="6">
        <v>69</v>
      </c>
      <c r="F55" s="6">
        <v>40</v>
      </c>
      <c r="G55" s="6">
        <v>69</v>
      </c>
      <c r="H55" s="77">
        <v>0.3</v>
      </c>
      <c r="I55" s="6">
        <f>'Modular Limit Data'!D55</f>
        <v>524</v>
      </c>
      <c r="J55" s="6">
        <f>'Modular Limit Data'!E55</f>
        <v>69</v>
      </c>
      <c r="K55" s="6">
        <v>220</v>
      </c>
      <c r="L55" s="6">
        <v>70</v>
      </c>
      <c r="M55" s="6">
        <v>476</v>
      </c>
      <c r="N55" s="6">
        <v>525</v>
      </c>
      <c r="O55" s="6">
        <v>70</v>
      </c>
      <c r="P55" s="6">
        <v>468</v>
      </c>
      <c r="Q55" s="6">
        <v>525.5</v>
      </c>
      <c r="R55" s="6">
        <v>71.400000000000006</v>
      </c>
      <c r="S55" s="6">
        <v>487</v>
      </c>
      <c r="T55" s="6">
        <v>535</v>
      </c>
      <c r="U55" s="6">
        <v>83.5</v>
      </c>
      <c r="V55" s="6">
        <v>504</v>
      </c>
      <c r="W55" s="6"/>
      <c r="X55" s="6"/>
      <c r="Y55" s="6"/>
    </row>
    <row r="56" spans="1:25" s="11" customFormat="1" x14ac:dyDescent="0.25">
      <c r="A56" s="6" t="s">
        <v>4</v>
      </c>
      <c r="B56" s="6">
        <v>151.19999999999999</v>
      </c>
      <c r="C56" s="6">
        <v>4.1999999999999996E-2</v>
      </c>
      <c r="D56" s="6">
        <v>541</v>
      </c>
      <c r="E56" s="6">
        <v>82.4</v>
      </c>
      <c r="F56" s="6">
        <v>45</v>
      </c>
      <c r="G56" s="6">
        <v>83</v>
      </c>
      <c r="H56" s="77"/>
      <c r="I56" s="6">
        <f>'Modular Limit Data'!D56</f>
        <v>541</v>
      </c>
      <c r="J56" s="6">
        <f>'Modular Limit Data'!E56</f>
        <v>82.4</v>
      </c>
      <c r="K56" s="6">
        <v>247</v>
      </c>
      <c r="L56" s="6">
        <v>84</v>
      </c>
      <c r="M56" s="6">
        <v>490</v>
      </c>
      <c r="N56" s="6">
        <v>542</v>
      </c>
      <c r="O56" s="6">
        <v>84</v>
      </c>
      <c r="P56" s="6">
        <v>485</v>
      </c>
      <c r="Q56" s="6">
        <v>548</v>
      </c>
      <c r="R56" s="6">
        <v>90.5</v>
      </c>
      <c r="S56" s="6">
        <v>513</v>
      </c>
      <c r="T56" s="6">
        <v>553</v>
      </c>
      <c r="U56" s="6">
        <v>100</v>
      </c>
      <c r="V56" s="6">
        <v>522</v>
      </c>
      <c r="W56" s="6"/>
      <c r="X56" s="6"/>
      <c r="Y56" s="6"/>
    </row>
    <row r="57" spans="1:25" s="11" customFormat="1" x14ac:dyDescent="0.25">
      <c r="A57" s="6" t="s">
        <v>4</v>
      </c>
      <c r="B57" s="6">
        <v>187.2</v>
      </c>
      <c r="C57" s="6">
        <v>5.1999999999999998E-2</v>
      </c>
      <c r="D57" s="6">
        <v>556</v>
      </c>
      <c r="E57" s="6">
        <v>95</v>
      </c>
      <c r="F57" s="6">
        <v>50</v>
      </c>
      <c r="G57" s="6">
        <v>95.5</v>
      </c>
      <c r="H57" s="77"/>
      <c r="I57" s="6">
        <f>'Modular Limit Data'!D57</f>
        <v>556</v>
      </c>
      <c r="J57" s="6">
        <f>'Modular Limit Data'!E57</f>
        <v>95</v>
      </c>
      <c r="K57" s="6">
        <v>270</v>
      </c>
      <c r="L57" s="6">
        <v>96.5</v>
      </c>
      <c r="M57" s="6">
        <v>500</v>
      </c>
      <c r="N57" s="6">
        <v>557</v>
      </c>
      <c r="O57" s="6">
        <v>96</v>
      </c>
      <c r="P57" s="6">
        <v>497.5</v>
      </c>
      <c r="Q57" s="6">
        <v>560</v>
      </c>
      <c r="R57" s="6">
        <v>100.8</v>
      </c>
      <c r="S57" s="6">
        <v>520</v>
      </c>
      <c r="T57" s="6">
        <v>565</v>
      </c>
      <c r="U57" s="6">
        <v>108.2</v>
      </c>
      <c r="V57" s="6">
        <v>531</v>
      </c>
      <c r="W57" s="6"/>
      <c r="X57" s="6"/>
      <c r="Y57" s="6"/>
    </row>
    <row r="58" spans="1:25" s="11" customFormat="1" x14ac:dyDescent="0.25">
      <c r="A58" s="6" t="s">
        <v>4</v>
      </c>
      <c r="B58" s="6">
        <v>223.2</v>
      </c>
      <c r="C58" s="6">
        <v>6.2E-2</v>
      </c>
      <c r="D58" s="6">
        <v>570</v>
      </c>
      <c r="E58" s="6">
        <v>107</v>
      </c>
      <c r="F58" s="6">
        <v>55</v>
      </c>
      <c r="G58" s="6">
        <v>108</v>
      </c>
      <c r="H58" s="77"/>
      <c r="I58" s="6">
        <f>'Modular Limit Data'!D58</f>
        <v>570</v>
      </c>
      <c r="J58" s="6">
        <f>'Modular Limit Data'!E58</f>
        <v>107</v>
      </c>
      <c r="K58" s="6">
        <v>285</v>
      </c>
      <c r="L58" s="6">
        <v>109</v>
      </c>
      <c r="M58" s="6">
        <v>510</v>
      </c>
      <c r="N58" s="6">
        <v>571</v>
      </c>
      <c r="O58" s="6">
        <v>109</v>
      </c>
      <c r="P58" s="6">
        <v>512</v>
      </c>
      <c r="Q58" s="6">
        <v>579</v>
      </c>
      <c r="R58" s="6">
        <v>119</v>
      </c>
      <c r="S58" s="6">
        <v>540</v>
      </c>
      <c r="T58" s="6">
        <v>588</v>
      </c>
      <c r="U58" s="6">
        <v>132</v>
      </c>
      <c r="V58" s="6">
        <v>556</v>
      </c>
      <c r="W58" s="6"/>
      <c r="X58" s="6"/>
      <c r="Y58" s="6"/>
    </row>
    <row r="59" spans="1:25" s="11" customFormat="1" x14ac:dyDescent="0.25">
      <c r="A59" s="6" t="s">
        <v>4</v>
      </c>
      <c r="B59" s="6">
        <v>259.2</v>
      </c>
      <c r="C59" s="6">
        <v>7.1999999999999995E-2</v>
      </c>
      <c r="D59" s="6">
        <v>583</v>
      </c>
      <c r="E59" s="6">
        <v>118.7</v>
      </c>
      <c r="F59" s="6">
        <v>65</v>
      </c>
      <c r="G59" s="6">
        <v>119</v>
      </c>
      <c r="H59" s="77"/>
      <c r="I59" s="6">
        <f>'Modular Limit Data'!D59</f>
        <v>583</v>
      </c>
      <c r="J59" s="6">
        <f>'Modular Limit Data'!E59</f>
        <v>118.7</v>
      </c>
      <c r="K59" s="6">
        <v>295</v>
      </c>
      <c r="L59" s="6">
        <v>120</v>
      </c>
      <c r="M59" s="6">
        <v>525</v>
      </c>
      <c r="N59" s="6">
        <v>585</v>
      </c>
      <c r="O59" s="6">
        <v>121</v>
      </c>
      <c r="P59" s="6">
        <v>525.5</v>
      </c>
      <c r="Q59" s="6">
        <v>591</v>
      </c>
      <c r="R59" s="6">
        <v>129.80000000000001</v>
      </c>
      <c r="S59" s="6">
        <v>553</v>
      </c>
      <c r="T59" s="6">
        <v>601</v>
      </c>
      <c r="U59" s="6">
        <v>141</v>
      </c>
      <c r="V59" s="6">
        <v>564.5</v>
      </c>
      <c r="W59" s="6"/>
      <c r="X59" s="6"/>
      <c r="Y59" s="6"/>
    </row>
    <row r="60" spans="1:25" s="11" customFormat="1" x14ac:dyDescent="0.25">
      <c r="A60" s="6" t="s">
        <v>4</v>
      </c>
      <c r="B60" s="6">
        <v>295.2</v>
      </c>
      <c r="C60" s="6">
        <v>8.2000000000000003E-2</v>
      </c>
      <c r="D60" s="6">
        <v>596</v>
      </c>
      <c r="E60" s="6">
        <v>130</v>
      </c>
      <c r="F60" s="6">
        <v>70</v>
      </c>
      <c r="G60" s="6">
        <v>131</v>
      </c>
      <c r="H60" s="77"/>
      <c r="I60" s="6">
        <f>'Modular Limit Data'!D60</f>
        <v>596</v>
      </c>
      <c r="J60" s="6">
        <f>'Modular Limit Data'!E60</f>
        <v>130</v>
      </c>
      <c r="K60" s="6">
        <v>297</v>
      </c>
      <c r="L60" s="6">
        <v>132</v>
      </c>
      <c r="M60" s="6">
        <v>540</v>
      </c>
      <c r="N60" s="6">
        <v>599</v>
      </c>
      <c r="O60" s="6">
        <v>131.6</v>
      </c>
      <c r="P60" s="6">
        <v>538</v>
      </c>
      <c r="Q60" s="6">
        <v>601</v>
      </c>
      <c r="R60" s="6">
        <v>136.19999999999999</v>
      </c>
      <c r="S60" s="6">
        <v>555</v>
      </c>
      <c r="T60" s="6">
        <v>606.5</v>
      </c>
      <c r="U60" s="6">
        <v>145</v>
      </c>
      <c r="V60" s="6">
        <v>569</v>
      </c>
      <c r="W60" s="6"/>
      <c r="X60" s="6"/>
      <c r="Y60" s="6"/>
    </row>
    <row r="61" spans="1:25" s="11" customFormat="1" x14ac:dyDescent="0.25">
      <c r="A61" s="6" t="s">
        <v>4</v>
      </c>
      <c r="B61" s="6">
        <v>331.2</v>
      </c>
      <c r="C61" s="6">
        <v>9.1999999999999998E-2</v>
      </c>
      <c r="D61" s="6">
        <v>608.5</v>
      </c>
      <c r="E61" s="6">
        <v>140</v>
      </c>
      <c r="F61" s="6">
        <v>75</v>
      </c>
      <c r="G61" s="6">
        <v>142</v>
      </c>
      <c r="H61" s="77"/>
      <c r="I61" s="6">
        <f>'Modular Limit Data'!D61</f>
        <v>608.5</v>
      </c>
      <c r="J61" s="6">
        <f>'Modular Limit Data'!E61</f>
        <v>140</v>
      </c>
      <c r="K61" s="6">
        <v>310</v>
      </c>
      <c r="L61" s="6">
        <v>143</v>
      </c>
      <c r="M61" s="6">
        <v>550</v>
      </c>
      <c r="N61" s="6">
        <v>611</v>
      </c>
      <c r="O61" s="6">
        <v>143.69999999999999</v>
      </c>
      <c r="P61" s="6">
        <v>541</v>
      </c>
      <c r="Q61" s="6">
        <v>618</v>
      </c>
      <c r="R61" s="6">
        <v>152.80000000000001</v>
      </c>
      <c r="S61" s="6">
        <v>573</v>
      </c>
      <c r="T61" s="6">
        <v>623</v>
      </c>
      <c r="U61" s="6">
        <v>161.4</v>
      </c>
      <c r="V61" s="6">
        <v>587</v>
      </c>
      <c r="W61" s="6"/>
      <c r="X61" s="6"/>
      <c r="Y61" s="6"/>
    </row>
    <row r="62" spans="1:25" s="11" customFormat="1" x14ac:dyDescent="0.25">
      <c r="A62" s="6" t="s">
        <v>4</v>
      </c>
      <c r="B62" s="6">
        <v>367.2</v>
      </c>
      <c r="C62" s="6">
        <v>0.10199999999999999</v>
      </c>
      <c r="D62" s="6">
        <v>619</v>
      </c>
      <c r="E62" s="6">
        <v>150</v>
      </c>
      <c r="F62" s="6">
        <v>80</v>
      </c>
      <c r="G62" s="6">
        <v>152</v>
      </c>
      <c r="H62" s="77"/>
      <c r="I62" s="6">
        <f>'Modular Limit Data'!D62</f>
        <v>619</v>
      </c>
      <c r="J62" s="6">
        <f>'Modular Limit Data'!E62</f>
        <v>150</v>
      </c>
      <c r="K62" s="6">
        <v>330</v>
      </c>
      <c r="L62" s="6">
        <v>153</v>
      </c>
      <c r="M62" s="6">
        <v>555</v>
      </c>
      <c r="N62" s="6">
        <v>622</v>
      </c>
      <c r="O62" s="6">
        <v>153.19999999999999</v>
      </c>
      <c r="P62" s="6">
        <v>557</v>
      </c>
      <c r="Q62" s="6">
        <v>631</v>
      </c>
      <c r="R62" s="6">
        <v>166</v>
      </c>
      <c r="S62" s="6">
        <v>590</v>
      </c>
      <c r="T62" s="6">
        <v>640</v>
      </c>
      <c r="U62" s="6">
        <v>179.5</v>
      </c>
      <c r="V62" s="6">
        <v>605</v>
      </c>
      <c r="W62" s="6"/>
      <c r="X62" s="6"/>
      <c r="Y62" s="6"/>
    </row>
    <row r="63" spans="1:25" s="11" customFormat="1" x14ac:dyDescent="0.25">
      <c r="A63" s="6" t="s">
        <v>4</v>
      </c>
      <c r="B63" s="6">
        <v>403.2</v>
      </c>
      <c r="C63" s="6">
        <v>0.112</v>
      </c>
      <c r="D63" s="6">
        <v>631</v>
      </c>
      <c r="E63" s="6">
        <v>161</v>
      </c>
      <c r="F63" s="6">
        <v>90</v>
      </c>
      <c r="G63" s="6">
        <v>163</v>
      </c>
      <c r="H63" s="77"/>
      <c r="I63" s="6">
        <f>'Modular Limit Data'!D63</f>
        <v>631</v>
      </c>
      <c r="J63" s="6">
        <f>'Modular Limit Data'!E63</f>
        <v>161</v>
      </c>
      <c r="K63" s="6">
        <v>335</v>
      </c>
      <c r="L63" s="6">
        <v>164</v>
      </c>
      <c r="M63" s="6">
        <v>570</v>
      </c>
      <c r="N63" s="6">
        <v>636</v>
      </c>
      <c r="O63" s="6">
        <v>169</v>
      </c>
      <c r="P63" s="6">
        <v>578</v>
      </c>
      <c r="Q63" s="6">
        <v>644.5</v>
      </c>
      <c r="R63" s="6">
        <v>179.5</v>
      </c>
      <c r="S63" s="6">
        <v>604.5</v>
      </c>
      <c r="T63" s="6">
        <v>655</v>
      </c>
      <c r="U63" s="6">
        <v>191.4</v>
      </c>
      <c r="V63" s="6">
        <v>617</v>
      </c>
      <c r="W63" s="6"/>
      <c r="X63" s="6"/>
      <c r="Y63" s="6"/>
    </row>
    <row r="64" spans="1:25" s="11" customFormat="1" x14ac:dyDescent="0.25">
      <c r="A64" s="6" t="s">
        <v>4</v>
      </c>
      <c r="B64" s="6">
        <v>440</v>
      </c>
      <c r="C64" s="6">
        <v>0.12222222222222222</v>
      </c>
      <c r="D64" s="6">
        <v>646</v>
      </c>
      <c r="E64" s="6">
        <v>173.2</v>
      </c>
      <c r="F64" s="6">
        <v>100</v>
      </c>
      <c r="G64" s="6">
        <v>175</v>
      </c>
      <c r="H64" s="77"/>
      <c r="I64" s="6">
        <f>'Modular Limit Data'!D64</f>
        <v>646</v>
      </c>
      <c r="J64" s="6">
        <f>'Modular Limit Data'!E64</f>
        <v>173.2</v>
      </c>
      <c r="K64" s="6">
        <v>342</v>
      </c>
      <c r="L64" s="6">
        <v>176</v>
      </c>
      <c r="M64" s="6">
        <v>573</v>
      </c>
      <c r="N64" s="6">
        <v>651</v>
      </c>
      <c r="O64" s="6">
        <v>179.3</v>
      </c>
      <c r="P64" s="6">
        <v>573</v>
      </c>
      <c r="Q64" s="6">
        <v>665</v>
      </c>
      <c r="R64" s="6">
        <v>199.4</v>
      </c>
      <c r="S64" s="6">
        <v>621</v>
      </c>
      <c r="T64" s="6">
        <v>674</v>
      </c>
      <c r="U64" s="6">
        <v>212.3</v>
      </c>
      <c r="V64" s="6">
        <v>641</v>
      </c>
      <c r="W64" s="6"/>
      <c r="X64" s="6"/>
      <c r="Y64" s="6"/>
    </row>
    <row r="65" spans="20:25" x14ac:dyDescent="0.25">
      <c r="T65" s="7"/>
      <c r="U65" s="7"/>
      <c r="V65" s="7"/>
      <c r="W65" s="7"/>
      <c r="X65" s="7"/>
      <c r="Y65" s="7"/>
    </row>
    <row r="66" spans="20:25" x14ac:dyDescent="0.25">
      <c r="T66" s="7"/>
      <c r="U66" s="7"/>
      <c r="V66" s="7"/>
      <c r="W66" s="7"/>
      <c r="X66" s="7"/>
      <c r="Y66" s="7"/>
    </row>
    <row r="67" spans="20:25" x14ac:dyDescent="0.25">
      <c r="T67" s="7"/>
      <c r="U67" s="7"/>
      <c r="V67" s="7"/>
      <c r="W67" s="7"/>
      <c r="X67" s="7"/>
      <c r="Y67" s="7"/>
    </row>
    <row r="68" spans="20:25" x14ac:dyDescent="0.25">
      <c r="T68" s="7"/>
      <c r="U68" s="7"/>
      <c r="V68" s="7"/>
      <c r="W68" s="7"/>
      <c r="X68" s="7"/>
      <c r="Y68" s="7"/>
    </row>
    <row r="69" spans="20:25" x14ac:dyDescent="0.25">
      <c r="T69" s="7"/>
      <c r="U69" s="7"/>
      <c r="V69" s="7"/>
      <c r="W69" s="7"/>
      <c r="X69" s="7"/>
      <c r="Y69" s="7"/>
    </row>
    <row r="70" spans="20:25" x14ac:dyDescent="0.25">
      <c r="T70" s="7"/>
      <c r="U70" s="7"/>
      <c r="V70" s="7"/>
      <c r="W70" s="7"/>
      <c r="X70" s="7"/>
      <c r="Y70" s="7"/>
    </row>
    <row r="71" spans="20:25" x14ac:dyDescent="0.25">
      <c r="T71" s="7"/>
      <c r="U71" s="7"/>
      <c r="V71" s="7"/>
      <c r="W71" s="7"/>
      <c r="X71" s="7"/>
      <c r="Y71" s="7"/>
    </row>
    <row r="72" spans="20:25" x14ac:dyDescent="0.25">
      <c r="T72" s="7"/>
      <c r="U72" s="7"/>
      <c r="V72" s="7"/>
      <c r="W72" s="7"/>
      <c r="X72" s="7"/>
      <c r="Y72" s="7"/>
    </row>
    <row r="73" spans="20:25" x14ac:dyDescent="0.25">
      <c r="T73" s="7"/>
      <c r="U73" s="7"/>
      <c r="V73" s="7"/>
      <c r="W73" s="7"/>
      <c r="X73" s="7"/>
      <c r="Y73" s="7"/>
    </row>
    <row r="74" spans="20:25" x14ac:dyDescent="0.25">
      <c r="T74" s="7"/>
      <c r="U74" s="7"/>
      <c r="V74" s="7"/>
      <c r="W74" s="7"/>
      <c r="X74" s="7"/>
      <c r="Y74" s="7"/>
    </row>
    <row r="75" spans="20:25" x14ac:dyDescent="0.25">
      <c r="T75" s="7"/>
      <c r="U75" s="7"/>
      <c r="V75" s="7"/>
      <c r="W75" s="7"/>
      <c r="X75" s="7"/>
      <c r="Y75" s="7"/>
    </row>
    <row r="76" spans="20:25" x14ac:dyDescent="0.25">
      <c r="T76" s="7"/>
      <c r="U76" s="7"/>
      <c r="V76" s="7"/>
      <c r="W76" s="7"/>
      <c r="X76" s="7"/>
      <c r="Y76" s="7"/>
    </row>
    <row r="77" spans="20:25" x14ac:dyDescent="0.25">
      <c r="T77" s="7"/>
      <c r="U77" s="7"/>
      <c r="V77" s="7"/>
      <c r="W77" s="7"/>
      <c r="X77" s="7"/>
      <c r="Y77" s="7"/>
    </row>
    <row r="78" spans="20:25" x14ac:dyDescent="0.25">
      <c r="T78" s="7"/>
      <c r="U78" s="7"/>
      <c r="V78" s="7"/>
      <c r="W78" s="7"/>
      <c r="X78" s="7"/>
      <c r="Y78" s="7"/>
    </row>
    <row r="79" spans="20:25" x14ac:dyDescent="0.25">
      <c r="T79" s="7"/>
      <c r="U79" s="7"/>
      <c r="V79" s="7"/>
      <c r="W79" s="7"/>
      <c r="X79" s="7"/>
      <c r="Y79" s="7"/>
    </row>
    <row r="80" spans="20:25" x14ac:dyDescent="0.25">
      <c r="T80" s="7"/>
      <c r="U80" s="7"/>
      <c r="V80" s="7"/>
      <c r="W80" s="7"/>
      <c r="X80" s="7"/>
      <c r="Y80" s="7"/>
    </row>
    <row r="81" spans="20:25" x14ac:dyDescent="0.25">
      <c r="T81" s="7"/>
      <c r="U81" s="7"/>
      <c r="V81" s="7"/>
      <c r="W81" s="7"/>
      <c r="X81" s="7"/>
      <c r="Y81" s="7"/>
    </row>
    <row r="82" spans="20:25" x14ac:dyDescent="0.25">
      <c r="T82" s="7"/>
      <c r="U82" s="7"/>
      <c r="V82" s="7"/>
      <c r="W82" s="7"/>
      <c r="X82" s="7"/>
      <c r="Y82" s="7"/>
    </row>
    <row r="83" spans="20:25" x14ac:dyDescent="0.25">
      <c r="T83" s="7"/>
      <c r="U83" s="7"/>
      <c r="V83" s="7"/>
      <c r="W83" s="7"/>
      <c r="X83" s="7"/>
      <c r="Y83" s="7"/>
    </row>
    <row r="84" spans="20:25" x14ac:dyDescent="0.25">
      <c r="T84" s="7"/>
      <c r="U84" s="7"/>
      <c r="V84" s="7"/>
      <c r="W84" s="7"/>
      <c r="X84" s="7"/>
      <c r="Y84" s="7"/>
    </row>
    <row r="85" spans="20:25" x14ac:dyDescent="0.25">
      <c r="T85" s="7"/>
      <c r="U85" s="7"/>
      <c r="V85" s="7"/>
      <c r="W85" s="7"/>
      <c r="X85" s="7"/>
      <c r="Y85" s="7"/>
    </row>
    <row r="86" spans="20:25" x14ac:dyDescent="0.25">
      <c r="T86" s="7"/>
      <c r="U86" s="7"/>
      <c r="V86" s="7"/>
      <c r="W86" s="7"/>
      <c r="X86" s="7"/>
      <c r="Y86" s="7"/>
    </row>
    <row r="87" spans="20:25" x14ac:dyDescent="0.25">
      <c r="T87" s="7"/>
      <c r="U87" s="7"/>
      <c r="V87" s="7"/>
      <c r="W87" s="7"/>
      <c r="X87" s="7"/>
      <c r="Y87" s="7"/>
    </row>
    <row r="88" spans="20:25" x14ac:dyDescent="0.25">
      <c r="T88" s="7"/>
      <c r="U88" s="7"/>
      <c r="V88" s="7"/>
      <c r="W88" s="7"/>
      <c r="X88" s="7"/>
      <c r="Y88" s="7"/>
    </row>
    <row r="89" spans="20:25" x14ac:dyDescent="0.25">
      <c r="T89" s="7"/>
      <c r="U89" s="7"/>
      <c r="V89" s="7"/>
      <c r="W89" s="7"/>
      <c r="X89" s="7"/>
      <c r="Y89" s="7"/>
    </row>
    <row r="90" spans="20:25" x14ac:dyDescent="0.25">
      <c r="T90" s="7"/>
      <c r="U90" s="7"/>
      <c r="V90" s="7"/>
      <c r="W90" s="7"/>
      <c r="X90" s="7"/>
      <c r="Y90" s="7"/>
    </row>
    <row r="91" spans="20:25" x14ac:dyDescent="0.25">
      <c r="T91" s="7"/>
      <c r="U91" s="7"/>
      <c r="V91" s="7"/>
      <c r="W91" s="7"/>
      <c r="X91" s="7"/>
      <c r="Y91" s="7"/>
    </row>
    <row r="92" spans="20:25" x14ac:dyDescent="0.25">
      <c r="T92" s="7"/>
      <c r="U92" s="7"/>
      <c r="V92" s="7"/>
      <c r="W92" s="7"/>
      <c r="X92" s="7"/>
      <c r="Y92" s="7"/>
    </row>
    <row r="93" spans="20:25" x14ac:dyDescent="0.25">
      <c r="T93" s="7"/>
      <c r="U93" s="7"/>
      <c r="V93" s="7"/>
      <c r="W93" s="7"/>
      <c r="X93" s="7"/>
      <c r="Y93" s="7"/>
    </row>
    <row r="94" spans="20:25" x14ac:dyDescent="0.25">
      <c r="T94" s="7"/>
      <c r="U94" s="7"/>
      <c r="V94" s="7"/>
      <c r="W94" s="7"/>
      <c r="X94" s="7"/>
      <c r="Y94" s="7"/>
    </row>
    <row r="95" spans="20:25" x14ac:dyDescent="0.25">
      <c r="T95" s="7"/>
      <c r="U95" s="7"/>
      <c r="V95" s="7"/>
      <c r="W95" s="7"/>
      <c r="X95" s="7"/>
      <c r="Y95" s="7"/>
    </row>
    <row r="96" spans="20:25" x14ac:dyDescent="0.25">
      <c r="T96" s="7"/>
      <c r="U96" s="7"/>
      <c r="V96" s="7"/>
      <c r="W96" s="7"/>
      <c r="X96" s="7"/>
      <c r="Y96" s="7"/>
    </row>
    <row r="97" spans="20:25" x14ac:dyDescent="0.25">
      <c r="T97" s="7"/>
      <c r="U97" s="7"/>
      <c r="V97" s="7"/>
      <c r="W97" s="7"/>
      <c r="X97" s="7"/>
      <c r="Y97" s="7"/>
    </row>
    <row r="98" spans="20:25" x14ac:dyDescent="0.25">
      <c r="T98" s="7"/>
      <c r="U98" s="7"/>
      <c r="V98" s="7"/>
      <c r="W98" s="7"/>
      <c r="X98" s="7"/>
      <c r="Y98" s="7"/>
    </row>
    <row r="99" spans="20:25" x14ac:dyDescent="0.25">
      <c r="T99" s="7"/>
      <c r="U99" s="7"/>
      <c r="V99" s="7"/>
      <c r="W99" s="7"/>
      <c r="X99" s="7"/>
      <c r="Y99" s="7"/>
    </row>
    <row r="100" spans="20:25" x14ac:dyDescent="0.25">
      <c r="T100" s="7"/>
      <c r="U100" s="7"/>
      <c r="V100" s="7"/>
      <c r="W100" s="7"/>
      <c r="X100" s="7"/>
      <c r="Y100" s="7"/>
    </row>
    <row r="101" spans="20:25" x14ac:dyDescent="0.25">
      <c r="T101" s="7"/>
      <c r="U101" s="7"/>
      <c r="V101" s="7"/>
      <c r="W101" s="7"/>
      <c r="X101" s="7"/>
      <c r="Y101" s="7"/>
    </row>
    <row r="102" spans="20:25" x14ac:dyDescent="0.25">
      <c r="T102" s="7"/>
      <c r="U102" s="7"/>
      <c r="V102" s="7"/>
      <c r="W102" s="7"/>
      <c r="X102" s="7"/>
      <c r="Y102" s="7"/>
    </row>
    <row r="103" spans="20:25" x14ac:dyDescent="0.25">
      <c r="T103" s="7"/>
      <c r="U103" s="7"/>
      <c r="V103" s="7"/>
      <c r="W103" s="7"/>
      <c r="X103" s="7"/>
      <c r="Y103" s="7"/>
    </row>
    <row r="104" spans="20:25" x14ac:dyDescent="0.25">
      <c r="T104" s="7"/>
      <c r="U104" s="7"/>
      <c r="V104" s="7"/>
      <c r="W104" s="7"/>
      <c r="X104" s="7"/>
      <c r="Y104" s="7"/>
    </row>
    <row r="105" spans="20:25" x14ac:dyDescent="0.25">
      <c r="T105" s="7"/>
      <c r="U105" s="7"/>
      <c r="V105" s="7"/>
      <c r="W105" s="7"/>
      <c r="X105" s="7"/>
      <c r="Y105" s="7"/>
    </row>
    <row r="106" spans="20:25" x14ac:dyDescent="0.25">
      <c r="T106" s="7"/>
      <c r="U106" s="7"/>
      <c r="V106" s="7"/>
      <c r="W106" s="7"/>
      <c r="X106" s="7"/>
      <c r="Y106" s="7"/>
    </row>
    <row r="107" spans="20:25" x14ac:dyDescent="0.25">
      <c r="T107" s="7"/>
      <c r="U107" s="7"/>
      <c r="V107" s="7"/>
      <c r="W107" s="7"/>
      <c r="X107" s="7"/>
      <c r="Y107" s="7"/>
    </row>
    <row r="108" spans="20:25" x14ac:dyDescent="0.25">
      <c r="T108" s="7"/>
      <c r="U108" s="7"/>
      <c r="V108" s="7"/>
      <c r="W108" s="7"/>
      <c r="X108" s="7"/>
      <c r="Y108" s="7"/>
    </row>
    <row r="109" spans="20:25" x14ac:dyDescent="0.25">
      <c r="T109" s="7"/>
      <c r="U109" s="7"/>
      <c r="V109" s="7"/>
      <c r="W109" s="7"/>
      <c r="X109" s="7"/>
      <c r="Y109" s="7"/>
    </row>
    <row r="110" spans="20:25" x14ac:dyDescent="0.25">
      <c r="T110" s="7"/>
      <c r="U110" s="7"/>
      <c r="V110" s="7"/>
      <c r="W110" s="7"/>
      <c r="X110" s="7"/>
      <c r="Y110" s="7"/>
    </row>
    <row r="111" spans="20:25" x14ac:dyDescent="0.25">
      <c r="T111" s="7"/>
      <c r="U111" s="7"/>
      <c r="V111" s="7"/>
      <c r="W111" s="7"/>
      <c r="X111" s="7"/>
      <c r="Y111" s="7"/>
    </row>
    <row r="112" spans="20:25" x14ac:dyDescent="0.25">
      <c r="T112" s="7"/>
      <c r="U112" s="7"/>
      <c r="V112" s="7"/>
      <c r="W112" s="7"/>
      <c r="X112" s="7"/>
      <c r="Y112" s="7"/>
    </row>
    <row r="113" spans="20:25" x14ac:dyDescent="0.25">
      <c r="T113" s="7"/>
      <c r="U113" s="7"/>
      <c r="V113" s="7"/>
      <c r="W113" s="7"/>
      <c r="X113" s="7"/>
      <c r="Y113" s="7"/>
    </row>
    <row r="114" spans="20:25" x14ac:dyDescent="0.25">
      <c r="T114" s="7"/>
      <c r="U114" s="7"/>
      <c r="V114" s="7"/>
      <c r="W114" s="7"/>
      <c r="X114" s="7"/>
      <c r="Y114" s="7"/>
    </row>
    <row r="115" spans="20:25" x14ac:dyDescent="0.25">
      <c r="T115" s="7"/>
      <c r="U115" s="7"/>
      <c r="V115" s="7"/>
      <c r="W115" s="7"/>
      <c r="X115" s="7"/>
      <c r="Y115" s="7"/>
    </row>
    <row r="116" spans="20:25" x14ac:dyDescent="0.25">
      <c r="T116" s="7"/>
      <c r="U116" s="7"/>
      <c r="V116" s="7"/>
      <c r="W116" s="7"/>
      <c r="X116" s="7"/>
      <c r="Y116" s="7"/>
    </row>
    <row r="117" spans="20:25" x14ac:dyDescent="0.25">
      <c r="T117" s="7"/>
      <c r="U117" s="7"/>
      <c r="V117" s="7"/>
      <c r="W117" s="7"/>
      <c r="X117" s="7"/>
      <c r="Y117" s="7"/>
    </row>
    <row r="118" spans="20:25" x14ac:dyDescent="0.25">
      <c r="T118" s="7"/>
      <c r="U118" s="7"/>
      <c r="V118" s="7"/>
      <c r="W118" s="7"/>
      <c r="X118" s="7"/>
      <c r="Y118" s="7"/>
    </row>
    <row r="119" spans="20:25" x14ac:dyDescent="0.25">
      <c r="T119" s="7"/>
      <c r="U119" s="7"/>
      <c r="V119" s="7"/>
      <c r="W119" s="7"/>
      <c r="X119" s="7"/>
      <c r="Y119" s="7"/>
    </row>
    <row r="120" spans="20:25" x14ac:dyDescent="0.25">
      <c r="T120" s="7"/>
      <c r="U120" s="7"/>
      <c r="V120" s="7"/>
      <c r="W120" s="7"/>
      <c r="X120" s="7"/>
      <c r="Y120" s="7"/>
    </row>
    <row r="121" spans="20:25" x14ac:dyDescent="0.25">
      <c r="T121" s="7"/>
      <c r="U121" s="7"/>
      <c r="V121" s="7"/>
      <c r="W121" s="7"/>
      <c r="X121" s="7"/>
      <c r="Y121" s="7"/>
    </row>
    <row r="122" spans="20:25" x14ac:dyDescent="0.25">
      <c r="T122" s="7"/>
      <c r="U122" s="7"/>
      <c r="V122" s="7"/>
      <c r="W122" s="7"/>
      <c r="X122" s="7"/>
      <c r="Y122" s="7"/>
    </row>
    <row r="123" spans="20:25" x14ac:dyDescent="0.25">
      <c r="T123" s="7"/>
      <c r="U123" s="7"/>
      <c r="V123" s="7"/>
      <c r="W123" s="7"/>
      <c r="X123" s="7"/>
      <c r="Y123" s="7"/>
    </row>
    <row r="124" spans="20:25" x14ac:dyDescent="0.25">
      <c r="T124" s="7"/>
      <c r="U124" s="7"/>
      <c r="V124" s="7"/>
      <c r="W124" s="7"/>
      <c r="X124" s="7"/>
      <c r="Y124" s="7"/>
    </row>
    <row r="125" spans="20:25" x14ac:dyDescent="0.25">
      <c r="T125" s="7"/>
      <c r="U125" s="7"/>
      <c r="V125" s="7"/>
      <c r="W125" s="7"/>
      <c r="X125" s="7"/>
      <c r="Y125" s="7"/>
    </row>
    <row r="126" spans="20:25" x14ac:dyDescent="0.25">
      <c r="T126" s="7"/>
      <c r="U126" s="7"/>
      <c r="V126" s="7"/>
      <c r="W126" s="7"/>
      <c r="X126" s="7"/>
      <c r="Y126" s="7"/>
    </row>
    <row r="127" spans="20:25" x14ac:dyDescent="0.25">
      <c r="T127" s="7"/>
      <c r="U127" s="7"/>
      <c r="V127" s="7"/>
      <c r="W127" s="7"/>
      <c r="X127" s="7"/>
      <c r="Y127" s="7"/>
    </row>
    <row r="128" spans="20:25" x14ac:dyDescent="0.25">
      <c r="T128" s="7"/>
      <c r="U128" s="7"/>
      <c r="V128" s="7"/>
      <c r="W128" s="7"/>
      <c r="X128" s="7"/>
      <c r="Y128" s="7"/>
    </row>
    <row r="129" spans="20:25" x14ac:dyDescent="0.25">
      <c r="T129" s="7"/>
      <c r="U129" s="7"/>
      <c r="V129" s="7"/>
      <c r="W129" s="7"/>
      <c r="X129" s="7"/>
      <c r="Y129" s="7"/>
    </row>
    <row r="130" spans="20:25" x14ac:dyDescent="0.25">
      <c r="T130" s="7"/>
      <c r="U130" s="7"/>
      <c r="V130" s="7"/>
      <c r="W130" s="7"/>
      <c r="X130" s="7"/>
      <c r="Y130" s="7"/>
    </row>
    <row r="131" spans="20:25" x14ac:dyDescent="0.25">
      <c r="T131" s="7"/>
      <c r="U131" s="7"/>
      <c r="V131" s="7"/>
      <c r="W131" s="7"/>
      <c r="X131" s="7"/>
      <c r="Y131" s="7"/>
    </row>
    <row r="132" spans="20:25" x14ac:dyDescent="0.25">
      <c r="T132" s="7"/>
      <c r="U132" s="7"/>
      <c r="V132" s="7"/>
      <c r="W132" s="7"/>
      <c r="X132" s="7"/>
      <c r="Y132" s="7"/>
    </row>
    <row r="133" spans="20:25" x14ac:dyDescent="0.25">
      <c r="T133" s="7"/>
      <c r="U133" s="7"/>
      <c r="V133" s="7"/>
      <c r="W133" s="7"/>
      <c r="X133" s="7"/>
      <c r="Y133" s="7"/>
    </row>
    <row r="134" spans="20:25" x14ac:dyDescent="0.25">
      <c r="T134" s="7"/>
      <c r="U134" s="7"/>
      <c r="V134" s="7"/>
      <c r="W134" s="7"/>
      <c r="X134" s="7"/>
      <c r="Y134" s="7"/>
    </row>
    <row r="135" spans="20:25" x14ac:dyDescent="0.25">
      <c r="T135" s="7"/>
      <c r="U135" s="7"/>
      <c r="V135" s="7"/>
      <c r="W135" s="7"/>
      <c r="X135" s="7"/>
      <c r="Y135" s="7"/>
    </row>
    <row r="136" spans="20:25" x14ac:dyDescent="0.25">
      <c r="T136" s="7"/>
      <c r="U136" s="7"/>
      <c r="V136" s="7"/>
      <c r="W136" s="7"/>
      <c r="X136" s="7"/>
      <c r="Y136" s="7"/>
    </row>
    <row r="137" spans="20:25" x14ac:dyDescent="0.25">
      <c r="T137" s="7"/>
      <c r="U137" s="7"/>
      <c r="V137" s="7"/>
      <c r="W137" s="7"/>
      <c r="X137" s="7"/>
      <c r="Y137" s="7"/>
    </row>
    <row r="138" spans="20:25" x14ac:dyDescent="0.25">
      <c r="T138" s="7"/>
      <c r="U138" s="7"/>
      <c r="V138" s="7"/>
      <c r="W138" s="7"/>
      <c r="X138" s="7"/>
      <c r="Y138" s="7"/>
    </row>
    <row r="139" spans="20:25" x14ac:dyDescent="0.25">
      <c r="T139" s="7"/>
      <c r="U139" s="7"/>
      <c r="V139" s="7"/>
      <c r="W139" s="7"/>
      <c r="X139" s="7"/>
      <c r="Y139" s="7"/>
    </row>
    <row r="140" spans="20:25" x14ac:dyDescent="0.25">
      <c r="T140" s="7"/>
      <c r="U140" s="7"/>
      <c r="V140" s="7"/>
      <c r="W140" s="7"/>
      <c r="X140" s="7"/>
      <c r="Y140" s="7"/>
    </row>
    <row r="141" spans="20:25" x14ac:dyDescent="0.25">
      <c r="T141" s="7"/>
      <c r="U141" s="7"/>
      <c r="V141" s="7"/>
      <c r="W141" s="7"/>
      <c r="X141" s="7"/>
      <c r="Y141" s="7"/>
    </row>
    <row r="142" spans="20:25" x14ac:dyDescent="0.25">
      <c r="T142" s="7"/>
      <c r="U142" s="7"/>
      <c r="V142" s="7"/>
      <c r="W142" s="7"/>
      <c r="X142" s="7"/>
      <c r="Y142" s="7"/>
    </row>
    <row r="143" spans="20:25" x14ac:dyDescent="0.25">
      <c r="T143" s="7"/>
      <c r="U143" s="7"/>
      <c r="V143" s="7"/>
      <c r="W143" s="7"/>
      <c r="X143" s="7"/>
      <c r="Y143" s="7"/>
    </row>
    <row r="144" spans="20:25" x14ac:dyDescent="0.25">
      <c r="T144" s="7"/>
      <c r="U144" s="7"/>
      <c r="V144" s="7"/>
      <c r="W144" s="7"/>
      <c r="X144" s="7"/>
      <c r="Y144" s="7"/>
    </row>
    <row r="145" spans="20:25" x14ac:dyDescent="0.25">
      <c r="T145" s="7"/>
      <c r="U145" s="7"/>
      <c r="V145" s="7"/>
      <c r="W145" s="7"/>
      <c r="X145" s="7"/>
      <c r="Y145" s="7"/>
    </row>
    <row r="146" spans="20:25" x14ac:dyDescent="0.25">
      <c r="T146" s="7"/>
      <c r="U146" s="7"/>
      <c r="V146" s="7"/>
      <c r="W146" s="7"/>
      <c r="X146" s="7"/>
      <c r="Y146" s="7"/>
    </row>
    <row r="147" spans="20:25" x14ac:dyDescent="0.25">
      <c r="T147" s="7"/>
      <c r="U147" s="7"/>
      <c r="V147" s="7"/>
      <c r="W147" s="7"/>
      <c r="X147" s="7"/>
      <c r="Y147" s="7"/>
    </row>
    <row r="148" spans="20:25" x14ac:dyDescent="0.25">
      <c r="T148" s="7"/>
      <c r="U148" s="7"/>
      <c r="V148" s="7"/>
      <c r="W148" s="7"/>
      <c r="X148" s="7"/>
      <c r="Y148" s="7"/>
    </row>
    <row r="149" spans="20:25" x14ac:dyDescent="0.25">
      <c r="T149" s="7"/>
      <c r="U149" s="7"/>
      <c r="V149" s="7"/>
      <c r="W149" s="7"/>
      <c r="X149" s="7"/>
      <c r="Y149" s="7"/>
    </row>
    <row r="150" spans="20:25" x14ac:dyDescent="0.25">
      <c r="T150" s="7"/>
      <c r="U150" s="7"/>
      <c r="V150" s="7"/>
      <c r="W150" s="7"/>
      <c r="X150" s="7"/>
      <c r="Y150" s="7"/>
    </row>
    <row r="151" spans="20:25" x14ac:dyDescent="0.25">
      <c r="T151" s="7"/>
      <c r="U151" s="7"/>
      <c r="V151" s="7"/>
      <c r="W151" s="7"/>
      <c r="X151" s="7"/>
      <c r="Y151" s="7"/>
    </row>
    <row r="152" spans="20:25" x14ac:dyDescent="0.25">
      <c r="T152" s="7"/>
      <c r="U152" s="7"/>
      <c r="V152" s="7"/>
      <c r="W152" s="7"/>
      <c r="X152" s="7"/>
      <c r="Y152" s="7"/>
    </row>
    <row r="153" spans="20:25" x14ac:dyDescent="0.25">
      <c r="T153" s="7"/>
      <c r="U153" s="7"/>
      <c r="V153" s="7"/>
      <c r="W153" s="7"/>
      <c r="X153" s="7"/>
      <c r="Y153" s="7"/>
    </row>
    <row r="154" spans="20:25" x14ac:dyDescent="0.25">
      <c r="T154" s="7"/>
      <c r="U154" s="7"/>
      <c r="V154" s="7"/>
      <c r="W154" s="7"/>
      <c r="X154" s="7"/>
      <c r="Y154" s="7"/>
    </row>
    <row r="155" spans="20:25" x14ac:dyDescent="0.25">
      <c r="T155" s="7"/>
      <c r="U155" s="7"/>
      <c r="V155" s="7"/>
      <c r="W155" s="7"/>
      <c r="X155" s="7"/>
      <c r="Y155" s="7"/>
    </row>
    <row r="156" spans="20:25" x14ac:dyDescent="0.25">
      <c r="T156" s="7"/>
      <c r="U156" s="7"/>
      <c r="V156" s="7"/>
      <c r="W156" s="7"/>
      <c r="X156" s="7"/>
      <c r="Y156" s="7"/>
    </row>
    <row r="157" spans="20:25" x14ac:dyDescent="0.25">
      <c r="T157" s="7"/>
      <c r="U157" s="7"/>
      <c r="V157" s="7"/>
      <c r="W157" s="7"/>
      <c r="X157" s="7"/>
      <c r="Y157" s="7"/>
    </row>
    <row r="158" spans="20:25" x14ac:dyDescent="0.25">
      <c r="T158" s="7"/>
      <c r="U158" s="7"/>
      <c r="V158" s="7"/>
      <c r="W158" s="7"/>
      <c r="X158" s="7"/>
      <c r="Y158" s="7"/>
    </row>
    <row r="159" spans="20:25" x14ac:dyDescent="0.25">
      <c r="T159" s="7"/>
      <c r="U159" s="7"/>
      <c r="V159" s="7"/>
      <c r="W159" s="7"/>
      <c r="X159" s="7"/>
      <c r="Y159" s="7"/>
    </row>
    <row r="160" spans="20:25" x14ac:dyDescent="0.25">
      <c r="T160" s="7"/>
      <c r="U160" s="7"/>
      <c r="V160" s="7"/>
      <c r="W160" s="7"/>
      <c r="X160" s="7"/>
      <c r="Y160" s="7"/>
    </row>
    <row r="161" spans="20:25" x14ac:dyDescent="0.25">
      <c r="T161" s="7"/>
      <c r="U161" s="7"/>
      <c r="V161" s="7"/>
      <c r="W161" s="7"/>
      <c r="X161" s="7"/>
      <c r="Y161" s="7"/>
    </row>
    <row r="162" spans="20:25" x14ac:dyDescent="0.25">
      <c r="T162" s="7"/>
      <c r="U162" s="7"/>
      <c r="V162" s="7"/>
      <c r="W162" s="7"/>
      <c r="X162" s="7"/>
      <c r="Y162" s="7"/>
    </row>
    <row r="163" spans="20:25" x14ac:dyDescent="0.25">
      <c r="T163" s="7"/>
      <c r="U163" s="7"/>
      <c r="V163" s="7"/>
      <c r="W163" s="7"/>
      <c r="X163" s="7"/>
      <c r="Y163" s="7"/>
    </row>
    <row r="164" spans="20:25" x14ac:dyDescent="0.25">
      <c r="T164" s="7"/>
      <c r="U164" s="7"/>
      <c r="V164" s="7"/>
      <c r="W164" s="7"/>
      <c r="X164" s="7"/>
      <c r="Y164" s="7"/>
    </row>
    <row r="165" spans="20:25" x14ac:dyDescent="0.25">
      <c r="T165" s="7"/>
      <c r="U165" s="7"/>
      <c r="V165" s="7"/>
      <c r="W165" s="7"/>
      <c r="X165" s="7"/>
      <c r="Y165" s="7"/>
    </row>
    <row r="166" spans="20:25" x14ac:dyDescent="0.25">
      <c r="T166" s="7"/>
      <c r="U166" s="7"/>
      <c r="V166" s="7"/>
      <c r="W166" s="7"/>
      <c r="X166" s="7"/>
      <c r="Y166" s="7"/>
    </row>
    <row r="167" spans="20:25" x14ac:dyDescent="0.25">
      <c r="T167" s="7"/>
      <c r="U167" s="7"/>
      <c r="V167" s="7"/>
      <c r="W167" s="7"/>
      <c r="X167" s="7"/>
      <c r="Y167" s="7"/>
    </row>
    <row r="168" spans="20:25" x14ac:dyDescent="0.25">
      <c r="T168" s="7"/>
      <c r="U168" s="7"/>
      <c r="V168" s="7"/>
      <c r="W168" s="7"/>
      <c r="X168" s="7"/>
      <c r="Y168" s="7"/>
    </row>
    <row r="169" spans="20:25" x14ac:dyDescent="0.25">
      <c r="T169" s="7"/>
      <c r="U169" s="7"/>
      <c r="V169" s="7"/>
      <c r="W169" s="7"/>
      <c r="X169" s="7"/>
      <c r="Y169" s="7"/>
    </row>
    <row r="170" spans="20:25" x14ac:dyDescent="0.25">
      <c r="T170" s="7"/>
      <c r="U170" s="7"/>
      <c r="V170" s="7"/>
      <c r="W170" s="7"/>
      <c r="X170" s="7"/>
      <c r="Y170" s="7"/>
    </row>
    <row r="171" spans="20:25" x14ac:dyDescent="0.25">
      <c r="T171" s="7"/>
      <c r="U171" s="7"/>
      <c r="V171" s="7"/>
      <c r="W171" s="7"/>
      <c r="X171" s="7"/>
      <c r="Y171" s="7"/>
    </row>
    <row r="172" spans="20:25" x14ac:dyDescent="0.25">
      <c r="T172" s="7"/>
      <c r="U172" s="7"/>
      <c r="V172" s="7"/>
      <c r="W172" s="7"/>
      <c r="X172" s="7"/>
      <c r="Y172" s="7"/>
    </row>
    <row r="173" spans="20:25" x14ac:dyDescent="0.25">
      <c r="T173" s="7"/>
      <c r="U173" s="7"/>
      <c r="V173" s="7"/>
      <c r="W173" s="7"/>
      <c r="X173" s="7"/>
      <c r="Y173" s="7"/>
    </row>
    <row r="174" spans="20:25" x14ac:dyDescent="0.25">
      <c r="T174" s="7"/>
      <c r="U174" s="7"/>
      <c r="V174" s="7"/>
      <c r="W174" s="7"/>
      <c r="X174" s="7"/>
      <c r="Y174" s="7"/>
    </row>
    <row r="175" spans="20:25" x14ac:dyDescent="0.25">
      <c r="T175" s="7"/>
      <c r="U175" s="7"/>
      <c r="V175" s="7"/>
      <c r="W175" s="7"/>
      <c r="X175" s="7"/>
      <c r="Y175" s="7"/>
    </row>
    <row r="176" spans="20:25" x14ac:dyDescent="0.25">
      <c r="T176" s="7"/>
      <c r="U176" s="7"/>
      <c r="V176" s="7"/>
      <c r="W176" s="7"/>
      <c r="X176" s="7"/>
      <c r="Y176" s="7"/>
    </row>
    <row r="177" spans="20:25" x14ac:dyDescent="0.25">
      <c r="T177" s="7"/>
      <c r="U177" s="7"/>
      <c r="V177" s="7"/>
      <c r="W177" s="7"/>
      <c r="X177" s="7"/>
      <c r="Y177" s="7"/>
    </row>
    <row r="178" spans="20:25" x14ac:dyDescent="0.25">
      <c r="T178" s="7"/>
      <c r="U178" s="7"/>
      <c r="V178" s="7"/>
      <c r="W178" s="7"/>
      <c r="X178" s="7"/>
      <c r="Y178" s="7"/>
    </row>
    <row r="179" spans="20:25" x14ac:dyDescent="0.25">
      <c r="T179" s="7"/>
      <c r="U179" s="7"/>
      <c r="V179" s="7"/>
      <c r="W179" s="7"/>
      <c r="X179" s="7"/>
      <c r="Y179" s="7"/>
    </row>
    <row r="180" spans="20:25" x14ac:dyDescent="0.25">
      <c r="T180" s="7"/>
      <c r="U180" s="7"/>
      <c r="V180" s="7"/>
      <c r="W180" s="7"/>
      <c r="X180" s="7"/>
      <c r="Y180" s="7"/>
    </row>
    <row r="181" spans="20:25" x14ac:dyDescent="0.25">
      <c r="T181" s="7"/>
      <c r="U181" s="7"/>
      <c r="V181" s="7"/>
      <c r="W181" s="7"/>
      <c r="X181" s="7"/>
      <c r="Y181" s="7"/>
    </row>
    <row r="182" spans="20:25" x14ac:dyDescent="0.25">
      <c r="T182" s="7"/>
      <c r="U182" s="7"/>
      <c r="V182" s="7"/>
      <c r="W182" s="7"/>
      <c r="X182" s="7"/>
      <c r="Y182" s="7"/>
    </row>
    <row r="183" spans="20:25" x14ac:dyDescent="0.25">
      <c r="T183" s="7"/>
      <c r="U183" s="7"/>
      <c r="V183" s="7"/>
      <c r="W183" s="7"/>
      <c r="X183" s="7"/>
      <c r="Y183" s="7"/>
    </row>
    <row r="184" spans="20:25" x14ac:dyDescent="0.25">
      <c r="T184" s="7"/>
      <c r="U184" s="7"/>
      <c r="V184" s="7"/>
      <c r="W184" s="7"/>
      <c r="X184" s="7"/>
      <c r="Y184" s="7"/>
    </row>
    <row r="185" spans="20:25" x14ac:dyDescent="0.25">
      <c r="T185" s="7"/>
      <c r="U185" s="7"/>
      <c r="V185" s="7"/>
      <c r="W185" s="7"/>
      <c r="X185" s="7"/>
      <c r="Y185" s="7"/>
    </row>
    <row r="186" spans="20:25" x14ac:dyDescent="0.25">
      <c r="T186" s="7"/>
      <c r="U186" s="7"/>
      <c r="V186" s="7"/>
      <c r="W186" s="7"/>
      <c r="X186" s="7"/>
      <c r="Y186" s="7"/>
    </row>
    <row r="187" spans="20:25" x14ac:dyDescent="0.25">
      <c r="T187" s="7"/>
      <c r="U187" s="7"/>
      <c r="V187" s="7"/>
      <c r="W187" s="7"/>
      <c r="X187" s="7"/>
      <c r="Y187" s="7"/>
    </row>
    <row r="188" spans="20:25" x14ac:dyDescent="0.25">
      <c r="T188" s="7"/>
      <c r="U188" s="7"/>
      <c r="V188" s="7"/>
      <c r="W188" s="7"/>
      <c r="X188" s="7"/>
      <c r="Y188" s="7"/>
    </row>
    <row r="189" spans="20:25" x14ac:dyDescent="0.25">
      <c r="T189" s="7"/>
      <c r="U189" s="7"/>
      <c r="V189" s="7"/>
      <c r="W189" s="7"/>
      <c r="X189" s="7"/>
      <c r="Y189" s="7"/>
    </row>
    <row r="190" spans="20:25" x14ac:dyDescent="0.25">
      <c r="T190" s="7"/>
      <c r="U190" s="7"/>
      <c r="V190" s="7"/>
      <c r="W190" s="7"/>
      <c r="X190" s="7"/>
      <c r="Y190" s="7"/>
    </row>
    <row r="191" spans="20:25" x14ac:dyDescent="0.25">
      <c r="T191" s="7"/>
      <c r="U191" s="7"/>
      <c r="V191" s="7"/>
      <c r="W191" s="7"/>
      <c r="X191" s="7"/>
      <c r="Y191" s="7"/>
    </row>
    <row r="192" spans="20:25" x14ac:dyDescent="0.25">
      <c r="T192" s="7"/>
      <c r="U192" s="7"/>
      <c r="V192" s="7"/>
      <c r="W192" s="7"/>
      <c r="X192" s="7"/>
      <c r="Y192" s="7"/>
    </row>
    <row r="193" spans="20:25" x14ac:dyDescent="0.25">
      <c r="T193" s="7"/>
      <c r="U193" s="7"/>
      <c r="V193" s="7"/>
      <c r="W193" s="7"/>
      <c r="X193" s="7"/>
      <c r="Y193" s="7"/>
    </row>
    <row r="194" spans="20:25" x14ac:dyDescent="0.25">
      <c r="T194" s="7"/>
      <c r="U194" s="7"/>
      <c r="V194" s="7"/>
      <c r="W194" s="7"/>
      <c r="X194" s="7"/>
      <c r="Y194" s="7"/>
    </row>
    <row r="195" spans="20:25" x14ac:dyDescent="0.25">
      <c r="T195" s="7"/>
      <c r="U195" s="7"/>
      <c r="V195" s="7"/>
      <c r="W195" s="7"/>
      <c r="X195" s="7"/>
      <c r="Y195" s="7"/>
    </row>
    <row r="196" spans="20:25" x14ac:dyDescent="0.25">
      <c r="T196" s="7"/>
      <c r="U196" s="7"/>
      <c r="V196" s="7"/>
      <c r="W196" s="7"/>
      <c r="X196" s="7"/>
      <c r="Y196" s="7"/>
    </row>
    <row r="197" spans="20:25" x14ac:dyDescent="0.25">
      <c r="T197" s="7"/>
      <c r="U197" s="7"/>
      <c r="V197" s="7"/>
      <c r="W197" s="7"/>
      <c r="X197" s="7"/>
      <c r="Y197" s="7"/>
    </row>
    <row r="198" spans="20:25" x14ac:dyDescent="0.25">
      <c r="T198" s="7"/>
      <c r="U198" s="7"/>
      <c r="V198" s="7"/>
      <c r="W198" s="7"/>
      <c r="X198" s="7"/>
      <c r="Y198" s="7"/>
    </row>
    <row r="199" spans="20:25" x14ac:dyDescent="0.25">
      <c r="T199" s="7"/>
      <c r="U199" s="7"/>
      <c r="V199" s="7"/>
      <c r="W199" s="7"/>
      <c r="X199" s="7"/>
      <c r="Y199" s="7"/>
    </row>
    <row r="200" spans="20:25" x14ac:dyDescent="0.25">
      <c r="T200" s="7"/>
      <c r="U200" s="7"/>
      <c r="V200" s="7"/>
      <c r="W200" s="7"/>
      <c r="X200" s="7"/>
      <c r="Y200" s="7"/>
    </row>
    <row r="201" spans="20:25" x14ac:dyDescent="0.25">
      <c r="T201" s="7"/>
      <c r="U201" s="7"/>
      <c r="V201" s="7"/>
      <c r="W201" s="7"/>
      <c r="X201" s="7"/>
      <c r="Y201" s="7"/>
    </row>
    <row r="202" spans="20:25" x14ac:dyDescent="0.25">
      <c r="T202" s="7"/>
      <c r="U202" s="7"/>
      <c r="V202" s="7"/>
      <c r="W202" s="7"/>
      <c r="X202" s="7"/>
      <c r="Y202" s="7"/>
    </row>
    <row r="203" spans="20:25" x14ac:dyDescent="0.25">
      <c r="T203" s="7"/>
      <c r="U203" s="7"/>
      <c r="V203" s="7"/>
      <c r="W203" s="7"/>
      <c r="X203" s="7"/>
      <c r="Y203" s="7"/>
    </row>
    <row r="204" spans="20:25" x14ac:dyDescent="0.25">
      <c r="T204" s="7"/>
      <c r="U204" s="7"/>
      <c r="V204" s="7"/>
      <c r="W204" s="7"/>
      <c r="X204" s="7"/>
      <c r="Y204" s="7"/>
    </row>
    <row r="205" spans="20:25" x14ac:dyDescent="0.25">
      <c r="T205" s="7"/>
      <c r="U205" s="7"/>
      <c r="V205" s="7"/>
      <c r="W205" s="7"/>
      <c r="X205" s="7"/>
      <c r="Y205" s="7"/>
    </row>
    <row r="206" spans="20:25" x14ac:dyDescent="0.25">
      <c r="T206" s="7"/>
      <c r="U206" s="7"/>
      <c r="V206" s="7"/>
      <c r="W206" s="7"/>
      <c r="X206" s="7"/>
      <c r="Y206" s="7"/>
    </row>
    <row r="207" spans="20:25" x14ac:dyDescent="0.25">
      <c r="T207" s="7"/>
      <c r="U207" s="7"/>
      <c r="V207" s="7"/>
      <c r="W207" s="7"/>
      <c r="X207" s="7"/>
      <c r="Y207" s="7"/>
    </row>
    <row r="208" spans="20:25" x14ac:dyDescent="0.25">
      <c r="T208" s="7"/>
      <c r="U208" s="7"/>
      <c r="V208" s="7"/>
      <c r="W208" s="7"/>
      <c r="X208" s="7"/>
      <c r="Y208" s="7"/>
    </row>
    <row r="209" spans="20:25" x14ac:dyDescent="0.25">
      <c r="T209" s="7"/>
      <c r="U209" s="7"/>
      <c r="V209" s="7"/>
      <c r="W209" s="7"/>
      <c r="X209" s="7"/>
      <c r="Y209" s="7"/>
    </row>
    <row r="210" spans="20:25" x14ac:dyDescent="0.25">
      <c r="T210" s="7"/>
      <c r="U210" s="7"/>
      <c r="V210" s="7"/>
      <c r="W210" s="7"/>
      <c r="X210" s="7"/>
      <c r="Y210" s="7"/>
    </row>
    <row r="211" spans="20:25" x14ac:dyDescent="0.25">
      <c r="T211" s="7"/>
      <c r="U211" s="7"/>
      <c r="V211" s="7"/>
      <c r="W211" s="7"/>
      <c r="X211" s="7"/>
      <c r="Y211" s="7"/>
    </row>
    <row r="212" spans="20:25" x14ac:dyDescent="0.25">
      <c r="T212" s="7"/>
      <c r="U212" s="7"/>
      <c r="V212" s="7"/>
      <c r="W212" s="7"/>
      <c r="X212" s="7"/>
      <c r="Y212" s="7"/>
    </row>
    <row r="213" spans="20:25" x14ac:dyDescent="0.25">
      <c r="T213" s="7"/>
      <c r="U213" s="7"/>
      <c r="V213" s="7"/>
      <c r="W213" s="7"/>
      <c r="X213" s="7"/>
      <c r="Y213" s="7"/>
    </row>
    <row r="214" spans="20:25" x14ac:dyDescent="0.25">
      <c r="T214" s="7"/>
      <c r="U214" s="7"/>
      <c r="V214" s="7"/>
      <c r="W214" s="7"/>
      <c r="X214" s="7"/>
      <c r="Y214" s="7"/>
    </row>
    <row r="215" spans="20:25" x14ac:dyDescent="0.25">
      <c r="T215" s="7"/>
      <c r="U215" s="7"/>
      <c r="V215" s="7"/>
      <c r="W215" s="7"/>
      <c r="X215" s="7"/>
      <c r="Y215" s="7"/>
    </row>
    <row r="216" spans="20:25" x14ac:dyDescent="0.25">
      <c r="T216" s="7"/>
      <c r="U216" s="7"/>
      <c r="V216" s="7"/>
      <c r="W216" s="7"/>
      <c r="X216" s="7"/>
      <c r="Y216" s="7"/>
    </row>
    <row r="217" spans="20:25" x14ac:dyDescent="0.25">
      <c r="T217" s="7"/>
      <c r="U217" s="7"/>
      <c r="V217" s="7"/>
      <c r="W217" s="7"/>
      <c r="X217" s="7"/>
      <c r="Y217" s="7"/>
    </row>
    <row r="218" spans="20:25" x14ac:dyDescent="0.25">
      <c r="T218" s="7"/>
      <c r="U218" s="7"/>
      <c r="V218" s="7"/>
      <c r="W218" s="7"/>
      <c r="X218" s="7"/>
      <c r="Y218" s="7"/>
    </row>
    <row r="219" spans="20:25" x14ac:dyDescent="0.25">
      <c r="T219" s="7"/>
      <c r="U219" s="7"/>
      <c r="V219" s="7"/>
      <c r="W219" s="7"/>
      <c r="X219" s="7"/>
      <c r="Y219" s="7"/>
    </row>
  </sheetData>
  <mergeCells count="11">
    <mergeCell ref="I2:Y2"/>
    <mergeCell ref="D2:G2"/>
    <mergeCell ref="B2:C2"/>
    <mergeCell ref="T3:V3"/>
    <mergeCell ref="W3:Y3"/>
    <mergeCell ref="I3:K3"/>
    <mergeCell ref="H55:H64"/>
    <mergeCell ref="H45:H54"/>
    <mergeCell ref="L3:M3"/>
    <mergeCell ref="H5:H24"/>
    <mergeCell ref="H25:H4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Gauging Data</vt:lpstr>
      <vt:lpstr>Gauging Data Repeat</vt:lpstr>
      <vt:lpstr>Modular Limit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2018-03-22T18:18:00Z</dcterms:created>
  <dcterms:modified xsi:type="dcterms:W3CDTF">2020-04-30T09:04:46Z</dcterms:modified>
</cp:coreProperties>
</file>