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CE Enrichment" sheetId="2" r:id="rId1"/>
    <sheet name="Info" sheetId="3" r:id="rId2"/>
  </sheets>
  <calcPr calcId="152511"/>
</workbook>
</file>

<file path=xl/calcChain.xml><?xml version="1.0" encoding="utf-8"?>
<calcChain xmlns="http://schemas.openxmlformats.org/spreadsheetml/2006/main">
  <c r="D32" i="3" l="1"/>
  <c r="D26" i="3"/>
  <c r="E25" i="3"/>
  <c r="D25" i="3"/>
  <c r="D33" i="3"/>
  <c r="I25" i="3"/>
  <c r="G20" i="3"/>
  <c r="G28" i="3" s="1"/>
  <c r="G19" i="3"/>
  <c r="F19" i="3"/>
  <c r="F20" i="3" s="1"/>
  <c r="E19" i="3"/>
  <c r="E20" i="3" s="1"/>
  <c r="D19" i="3"/>
  <c r="D20" i="3" s="1"/>
  <c r="D15" i="3"/>
  <c r="G14" i="3"/>
  <c r="G15" i="3" s="1"/>
  <c r="F14" i="3"/>
  <c r="F15" i="3" s="1"/>
  <c r="E14" i="3"/>
  <c r="E15" i="3" s="1"/>
  <c r="D14" i="3"/>
  <c r="I14" i="3" s="1"/>
  <c r="I9" i="3"/>
  <c r="J16" i="2"/>
  <c r="E21" i="2"/>
  <c r="E22" i="2" s="1"/>
  <c r="F21" i="2"/>
  <c r="F22" i="2" s="1"/>
  <c r="G21" i="2"/>
  <c r="G22" i="2" s="1"/>
  <c r="H21" i="2"/>
  <c r="H22" i="2" s="1"/>
  <c r="E26" i="2"/>
  <c r="E27" i="2" s="1"/>
  <c r="F26" i="2"/>
  <c r="F27" i="2" s="1"/>
  <c r="F33" i="2" s="1"/>
  <c r="F40" i="2" s="1"/>
  <c r="G26" i="2"/>
  <c r="G27" i="2" s="1"/>
  <c r="H26" i="2"/>
  <c r="J55" i="2"/>
  <c r="E60" i="2"/>
  <c r="F60" i="2"/>
  <c r="F61" i="2" s="1"/>
  <c r="G60" i="2"/>
  <c r="G61" i="2" s="1"/>
  <c r="H60" i="2"/>
  <c r="H61" i="2" s="1"/>
  <c r="E61" i="2"/>
  <c r="E65" i="2"/>
  <c r="F65" i="2"/>
  <c r="F66" i="2" s="1"/>
  <c r="G65" i="2"/>
  <c r="G66" i="2" s="1"/>
  <c r="H65" i="2"/>
  <c r="H66" i="2" s="1"/>
  <c r="H74" i="2" s="1"/>
  <c r="E66" i="2"/>
  <c r="E71" i="2" s="1"/>
  <c r="E78" i="2" s="1"/>
  <c r="J93" i="2"/>
  <c r="E98" i="2"/>
  <c r="E99" i="2" s="1"/>
  <c r="F98" i="2"/>
  <c r="F99" i="2" s="1"/>
  <c r="G98" i="2"/>
  <c r="H98" i="2"/>
  <c r="H99" i="2" s="1"/>
  <c r="G99" i="2"/>
  <c r="E103" i="2"/>
  <c r="E104" i="2" s="1"/>
  <c r="F103" i="2"/>
  <c r="F104" i="2" s="1"/>
  <c r="F110" i="2" s="1"/>
  <c r="F117" i="2" s="1"/>
  <c r="G103" i="2"/>
  <c r="G104" i="2" s="1"/>
  <c r="H103" i="2"/>
  <c r="J131" i="2"/>
  <c r="E136" i="2"/>
  <c r="F136" i="2"/>
  <c r="G136" i="2"/>
  <c r="G137" i="2" s="1"/>
  <c r="H136" i="2"/>
  <c r="H137" i="2" s="1"/>
  <c r="E137" i="2"/>
  <c r="F137" i="2"/>
  <c r="E141" i="2"/>
  <c r="E142" i="2" s="1"/>
  <c r="E147" i="2" s="1"/>
  <c r="E154" i="2" s="1"/>
  <c r="F141" i="2"/>
  <c r="F142" i="2" s="1"/>
  <c r="G141" i="2"/>
  <c r="G142" i="2" s="1"/>
  <c r="H141" i="2"/>
  <c r="H142" i="2" s="1"/>
  <c r="H150" i="2" s="1"/>
  <c r="E28" i="3" l="1"/>
  <c r="G26" i="3" s="1"/>
  <c r="E26" i="3"/>
  <c r="E33" i="3" s="1"/>
  <c r="E27" i="3"/>
  <c r="D27" i="3"/>
  <c r="F28" i="3"/>
  <c r="G27" i="3" s="1"/>
  <c r="F27" i="3"/>
  <c r="F34" i="3" s="1"/>
  <c r="D28" i="3"/>
  <c r="G25" i="3" s="1"/>
  <c r="I19" i="3"/>
  <c r="G111" i="2"/>
  <c r="G118" i="2" s="1"/>
  <c r="F111" i="2"/>
  <c r="G110" i="2" s="1"/>
  <c r="G34" i="2"/>
  <c r="G41" i="2" s="1"/>
  <c r="F34" i="2"/>
  <c r="G33" i="2" s="1"/>
  <c r="J26" i="2"/>
  <c r="E148" i="2"/>
  <c r="J103" i="2"/>
  <c r="F72" i="2"/>
  <c r="F79" i="2" s="1"/>
  <c r="F74" i="2"/>
  <c r="H72" i="2" s="1"/>
  <c r="E32" i="2"/>
  <c r="E33" i="2"/>
  <c r="F148" i="2"/>
  <c r="F155" i="2" s="1"/>
  <c r="F150" i="2"/>
  <c r="H148" i="2" s="1"/>
  <c r="E109" i="2"/>
  <c r="E110" i="2"/>
  <c r="E149" i="2"/>
  <c r="F149" i="2"/>
  <c r="G149" i="2"/>
  <c r="G156" i="2" s="1"/>
  <c r="G150" i="2"/>
  <c r="H149" i="2" s="1"/>
  <c r="E72" i="2"/>
  <c r="F147" i="2"/>
  <c r="E73" i="2"/>
  <c r="F73" i="2"/>
  <c r="G73" i="2"/>
  <c r="G80" i="2" s="1"/>
  <c r="G74" i="2"/>
  <c r="H73" i="2" s="1"/>
  <c r="J98" i="2"/>
  <c r="J141" i="2"/>
  <c r="E111" i="2"/>
  <c r="J65" i="2"/>
  <c r="E34" i="2"/>
  <c r="J21" i="2"/>
  <c r="J136" i="2"/>
  <c r="J60" i="2"/>
  <c r="E150" i="2"/>
  <c r="H147" i="2" s="1"/>
  <c r="H104" i="2"/>
  <c r="E112" i="2" s="1"/>
  <c r="H109" i="2" s="1"/>
  <c r="E74" i="2"/>
  <c r="H71" i="2" s="1"/>
  <c r="H27" i="2"/>
  <c r="G35" i="2" s="1"/>
  <c r="H34" i="2" s="1"/>
  <c r="F25" i="3" l="1"/>
  <c r="D34" i="3"/>
  <c r="F26" i="3"/>
  <c r="E34" i="3"/>
  <c r="F41" i="2"/>
  <c r="F118" i="2"/>
  <c r="F32" i="2"/>
  <c r="E40" i="2" s="1"/>
  <c r="G72" i="2"/>
  <c r="F80" i="2" s="1"/>
  <c r="G71" i="2"/>
  <c r="E80" i="2" s="1"/>
  <c r="G148" i="2"/>
  <c r="F156" i="2" s="1"/>
  <c r="E116" i="2"/>
  <c r="G32" i="2"/>
  <c r="F109" i="2"/>
  <c r="E39" i="2"/>
  <c r="H112" i="2"/>
  <c r="F112" i="2"/>
  <c r="H110" i="2" s="1"/>
  <c r="H35" i="2"/>
  <c r="F35" i="2"/>
  <c r="H33" i="2" s="1"/>
  <c r="G112" i="2"/>
  <c r="H111" i="2" s="1"/>
  <c r="G109" i="2"/>
  <c r="E118" i="2" s="1"/>
  <c r="E155" i="2"/>
  <c r="F71" i="2"/>
  <c r="E79" i="2"/>
  <c r="G147" i="2"/>
  <c r="E35" i="2"/>
  <c r="H32" i="2" s="1"/>
  <c r="J147" i="2" l="1"/>
  <c r="J109" i="2"/>
  <c r="J32" i="2"/>
  <c r="J71" i="2"/>
  <c r="E117" i="2"/>
  <c r="E41" i="2"/>
  <c r="E156" i="2"/>
</calcChain>
</file>

<file path=xl/sharedStrings.xml><?xml version="1.0" encoding="utf-8"?>
<sst xmlns="http://schemas.openxmlformats.org/spreadsheetml/2006/main" count="207" uniqueCount="30">
  <si>
    <t>N</t>
  </si>
  <si>
    <t>F</t>
  </si>
  <si>
    <t>~</t>
  </si>
  <si>
    <t>C</t>
  </si>
  <si>
    <t>H</t>
  </si>
  <si>
    <t>Random Contacts by percentage</t>
  </si>
  <si>
    <t>Fraction</t>
  </si>
  <si>
    <t>Average</t>
  </si>
  <si>
    <t>Reported Surface %</t>
  </si>
  <si>
    <t>Surface %</t>
  </si>
  <si>
    <t>Calculated</t>
  </si>
  <si>
    <t>Outside</t>
  </si>
  <si>
    <t>Inside</t>
  </si>
  <si>
    <t>Unity = 100</t>
  </si>
  <si>
    <t>Contacts by percentage</t>
  </si>
  <si>
    <t>Stacking Group 3</t>
  </si>
  <si>
    <t>246_35</t>
  </si>
  <si>
    <t>2018ed0042</t>
  </si>
  <si>
    <t>2356_4</t>
  </si>
  <si>
    <t>2018ed0045</t>
  </si>
  <si>
    <t>345_26</t>
  </si>
  <si>
    <t>2018ed0044</t>
  </si>
  <si>
    <t>34_256</t>
  </si>
  <si>
    <t>CD Structures</t>
  </si>
  <si>
    <t>Crystal Explorer</t>
  </si>
  <si>
    <r>
      <t>Calculated surface coverage for each element, S</t>
    </r>
    <r>
      <rPr>
        <vertAlign val="subscript"/>
        <sz val="11"/>
        <color theme="1"/>
        <rFont val="Calibri"/>
        <family val="2"/>
        <scheme val="minor"/>
      </rPr>
      <t>x</t>
    </r>
  </si>
  <si>
    <r>
      <t>Crystal Explorer reported surface coverage for each element, S</t>
    </r>
    <r>
      <rPr>
        <vertAlign val="subscript"/>
        <sz val="11"/>
        <color theme="1"/>
        <rFont val="Calibri"/>
        <family val="2"/>
        <scheme val="minor"/>
      </rPr>
      <t>x</t>
    </r>
  </si>
  <si>
    <r>
      <t>Calcuated random contact coverage, R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 xml:space="preserve"> and R</t>
    </r>
    <r>
      <rPr>
        <vertAlign val="subscript"/>
        <sz val="11"/>
        <color theme="1"/>
        <rFont val="Calibri"/>
        <family val="2"/>
        <scheme val="minor"/>
      </rPr>
      <t>xx</t>
    </r>
  </si>
  <si>
    <r>
      <t>Surface coverage for different contacts as a percentage of the total surface, C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 xml:space="preserve"> and C</t>
    </r>
    <r>
      <rPr>
        <vertAlign val="subscript"/>
        <sz val="11"/>
        <color theme="1"/>
        <rFont val="Calibri"/>
        <family val="2"/>
        <scheme val="minor"/>
      </rPr>
      <t>xx</t>
    </r>
  </si>
  <si>
    <r>
      <t>Enrichment ratios, E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 xml:space="preserve"> and E</t>
    </r>
    <r>
      <rPr>
        <vertAlign val="subscript"/>
        <sz val="11"/>
        <color theme="1"/>
        <rFont val="Calibri"/>
        <family val="2"/>
        <scheme val="minor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</si>
</sst>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2" fontId="0" fillId="0" borderId="1" xfId="0" applyNumberFormat="1" applyBorder="1"/>
    <xf numFmtId="2" fontId="0" fillId="0" borderId="3" xfId="0" applyNumberFormat="1" applyBorder="1"/>
    <xf numFmtId="0" fontId="0" fillId="0" borderId="5" xfId="0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164" fontId="0" fillId="0" borderId="0" xfId="0" applyNumberFormat="1" applyBorder="1"/>
    <xf numFmtId="164" fontId="0" fillId="0" borderId="4" xfId="0" applyNumberFormat="1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2" fillId="0" borderId="8" xfId="0" applyFont="1" applyBorder="1"/>
    <xf numFmtId="0" fontId="3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193041</xdr:colOff>
      <xdr:row>9</xdr:row>
      <xdr:rowOff>142240</xdr:rowOff>
    </xdr:from>
    <xdr:ext cx="4419600" cy="3011875"/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283" t="26730" r="20613" b="26980"/>
        <a:stretch/>
      </xdr:blipFill>
      <xdr:spPr>
        <a:xfrm>
          <a:off x="6289041" y="17515840"/>
          <a:ext cx="4419600" cy="3011875"/>
        </a:xfrm>
        <a:prstGeom prst="rect">
          <a:avLst/>
        </a:prstGeom>
      </xdr:spPr>
    </xdr:pic>
    <xdr:clientData/>
  </xdr:oneCellAnchor>
  <xdr:oneCellAnchor>
    <xdr:from>
      <xdr:col>17</xdr:col>
      <xdr:colOff>165628</xdr:colOff>
      <xdr:row>10</xdr:row>
      <xdr:rowOff>121919</xdr:rowOff>
    </xdr:from>
    <xdr:ext cx="4458045" cy="2777705"/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1486" t="30251" r="20118" b="28994"/>
        <a:stretch/>
      </xdr:blipFill>
      <xdr:spPr>
        <a:xfrm>
          <a:off x="10528828" y="17678399"/>
          <a:ext cx="4458045" cy="2777705"/>
        </a:xfrm>
        <a:prstGeom prst="rect">
          <a:avLst/>
        </a:prstGeom>
      </xdr:spPr>
    </xdr:pic>
    <xdr:clientData/>
  </xdr:oneCellAnchor>
  <xdr:oneCellAnchor>
    <xdr:from>
      <xdr:col>16</xdr:col>
      <xdr:colOff>350807</xdr:colOff>
      <xdr:row>24</xdr:row>
      <xdr:rowOff>117827</xdr:rowOff>
    </xdr:from>
    <xdr:ext cx="4623759" cy="3015495"/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717" t="28239" r="20755" b="26478"/>
        <a:stretch/>
      </xdr:blipFill>
      <xdr:spPr>
        <a:xfrm>
          <a:off x="10104407" y="20234627"/>
          <a:ext cx="4623759" cy="3015495"/>
        </a:xfrm>
        <a:prstGeom prst="rect">
          <a:avLst/>
        </a:prstGeom>
      </xdr:spPr>
    </xdr:pic>
    <xdr:clientData/>
  </xdr:oneCellAnchor>
  <xdr:oneCellAnchor>
    <xdr:from>
      <xdr:col>10</xdr:col>
      <xdr:colOff>347165</xdr:colOff>
      <xdr:row>26</xdr:row>
      <xdr:rowOff>54824</xdr:rowOff>
    </xdr:from>
    <xdr:ext cx="4212397" cy="2702578"/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0071" t="25472" r="20188" b="29497"/>
        <a:stretch/>
      </xdr:blipFill>
      <xdr:spPr>
        <a:xfrm>
          <a:off x="6443165" y="20537384"/>
          <a:ext cx="4212397" cy="2702578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111760</xdr:rowOff>
    </xdr:from>
    <xdr:ext cx="4346274" cy="2661668"/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1274" t="29748" r="20471" b="30503"/>
        <a:stretch/>
      </xdr:blipFill>
      <xdr:spPr>
        <a:xfrm>
          <a:off x="6705600" y="24617680"/>
          <a:ext cx="4346274" cy="2661668"/>
        </a:xfrm>
        <a:prstGeom prst="rect">
          <a:avLst/>
        </a:prstGeom>
      </xdr:spPr>
    </xdr:pic>
    <xdr:clientData/>
  </xdr:oneCellAnchor>
  <xdr:oneCellAnchor>
    <xdr:from>
      <xdr:col>18</xdr:col>
      <xdr:colOff>254822</xdr:colOff>
      <xdr:row>49</xdr:row>
      <xdr:rowOff>66231</xdr:rowOff>
    </xdr:from>
    <xdr:ext cx="4059217" cy="2558071"/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0849" t="28490" r="20401" b="29497"/>
        <a:stretch/>
      </xdr:blipFill>
      <xdr:spPr>
        <a:xfrm>
          <a:off x="11227622" y="24755031"/>
          <a:ext cx="4059217" cy="2558071"/>
        </a:xfrm>
        <a:prstGeom prst="rect">
          <a:avLst/>
        </a:prstGeom>
      </xdr:spPr>
    </xdr:pic>
    <xdr:clientData/>
  </xdr:oneCellAnchor>
  <xdr:oneCellAnchor>
    <xdr:from>
      <xdr:col>18</xdr:col>
      <xdr:colOff>233479</xdr:colOff>
      <xdr:row>65</xdr:row>
      <xdr:rowOff>142910</xdr:rowOff>
    </xdr:from>
    <xdr:ext cx="3891325" cy="2275170"/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1698" t="31006" r="20755" b="32516"/>
        <a:stretch/>
      </xdr:blipFill>
      <xdr:spPr>
        <a:xfrm>
          <a:off x="11206279" y="27757790"/>
          <a:ext cx="3891325" cy="2275170"/>
        </a:xfrm>
        <a:prstGeom prst="rect">
          <a:avLst/>
        </a:prstGeom>
      </xdr:spPr>
    </xdr:pic>
    <xdr:clientData/>
  </xdr:oneCellAnchor>
  <xdr:oneCellAnchor>
    <xdr:from>
      <xdr:col>11</xdr:col>
      <xdr:colOff>30479</xdr:colOff>
      <xdr:row>65</xdr:row>
      <xdr:rowOff>29233</xdr:rowOff>
    </xdr:from>
    <xdr:ext cx="4346275" cy="2714274"/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1414" t="29749" r="20685" b="30503"/>
        <a:stretch/>
      </xdr:blipFill>
      <xdr:spPr>
        <a:xfrm>
          <a:off x="6736079" y="27644113"/>
          <a:ext cx="4346275" cy="2714274"/>
        </a:xfrm>
        <a:prstGeom prst="rect">
          <a:avLst/>
        </a:prstGeom>
      </xdr:spPr>
    </xdr:pic>
    <xdr:clientData/>
  </xdr:oneCellAnchor>
  <xdr:oneCellAnchor>
    <xdr:from>
      <xdr:col>11</xdr:col>
      <xdr:colOff>107348</xdr:colOff>
      <xdr:row>86</xdr:row>
      <xdr:rowOff>182880</xdr:rowOff>
    </xdr:from>
    <xdr:ext cx="3994137" cy="2426393"/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5990" b="7585"/>
        <a:stretch/>
      </xdr:blipFill>
      <xdr:spPr>
        <a:xfrm>
          <a:off x="6812948" y="31638240"/>
          <a:ext cx="3994137" cy="2426393"/>
        </a:xfrm>
        <a:prstGeom prst="rect">
          <a:avLst/>
        </a:prstGeom>
      </xdr:spPr>
    </xdr:pic>
    <xdr:clientData/>
  </xdr:oneCellAnchor>
  <xdr:oneCellAnchor>
    <xdr:from>
      <xdr:col>10</xdr:col>
      <xdr:colOff>497840</xdr:colOff>
      <xdr:row>101</xdr:row>
      <xdr:rowOff>1313</xdr:rowOff>
    </xdr:from>
    <xdr:ext cx="4358203" cy="2378780"/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6563" t="25185" r="17292" b="24074"/>
        <a:stretch/>
      </xdr:blipFill>
      <xdr:spPr>
        <a:xfrm>
          <a:off x="6593840" y="34199873"/>
          <a:ext cx="4358203" cy="2378780"/>
        </a:xfrm>
        <a:prstGeom prst="rect">
          <a:avLst/>
        </a:prstGeom>
      </xdr:spPr>
    </xdr:pic>
    <xdr:clientData/>
  </xdr:oneCellAnchor>
  <xdr:oneCellAnchor>
    <xdr:from>
      <xdr:col>17</xdr:col>
      <xdr:colOff>478187</xdr:colOff>
      <xdr:row>100</xdr:row>
      <xdr:rowOff>20011</xdr:rowOff>
    </xdr:from>
    <xdr:ext cx="4458831" cy="2682549"/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7083" t="20741" r="17291" b="24444"/>
        <a:stretch/>
      </xdr:blipFill>
      <xdr:spPr>
        <a:xfrm>
          <a:off x="10841387" y="34035691"/>
          <a:ext cx="4458831" cy="2682549"/>
        </a:xfrm>
        <a:prstGeom prst="rect">
          <a:avLst/>
        </a:prstGeom>
      </xdr:spPr>
    </xdr:pic>
    <xdr:clientData/>
  </xdr:oneCellAnchor>
  <xdr:oneCellAnchor>
    <xdr:from>
      <xdr:col>17</xdr:col>
      <xdr:colOff>427388</xdr:colOff>
      <xdr:row>87</xdr:row>
      <xdr:rowOff>119387</xdr:rowOff>
    </xdr:from>
    <xdr:ext cx="4137972" cy="2271483"/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7500" t="24074" r="18021" b="28148"/>
        <a:stretch/>
      </xdr:blipFill>
      <xdr:spPr>
        <a:xfrm>
          <a:off x="10790588" y="31757627"/>
          <a:ext cx="4137972" cy="2271483"/>
        </a:xfrm>
        <a:prstGeom prst="rect">
          <a:avLst/>
        </a:prstGeom>
      </xdr:spPr>
    </xdr:pic>
    <xdr:clientData/>
  </xdr:oneCellAnchor>
  <xdr:oneCellAnchor>
    <xdr:from>
      <xdr:col>11</xdr:col>
      <xdr:colOff>457200</xdr:colOff>
      <xdr:row>124</xdr:row>
      <xdr:rowOff>81280</xdr:rowOff>
    </xdr:from>
    <xdr:ext cx="4734560" cy="2522922"/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911" t="17353" r="61963" b="13700"/>
        <a:stretch/>
      </xdr:blipFill>
      <xdr:spPr>
        <a:xfrm>
          <a:off x="7162800" y="38486080"/>
          <a:ext cx="4734560" cy="2522922"/>
        </a:xfrm>
        <a:prstGeom prst="rect">
          <a:avLst/>
        </a:prstGeom>
      </xdr:spPr>
    </xdr:pic>
    <xdr:clientData/>
  </xdr:oneCellAnchor>
  <xdr:oneCellAnchor>
    <xdr:from>
      <xdr:col>11</xdr:col>
      <xdr:colOff>467361</xdr:colOff>
      <xdr:row>140</xdr:row>
      <xdr:rowOff>60960</xdr:rowOff>
    </xdr:from>
    <xdr:ext cx="4724400" cy="2845283"/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2961" y="41391840"/>
          <a:ext cx="4724400" cy="28452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58"/>
  <sheetViews>
    <sheetView topLeftCell="A18" zoomScale="75" zoomScaleNormal="75" workbookViewId="0">
      <selection activeCell="C10" sqref="C10:J43"/>
    </sheetView>
  </sheetViews>
  <sheetFormatPr defaultRowHeight="14.4" x14ac:dyDescent="0.3"/>
  <sheetData>
    <row r="4" spans="3:10" ht="28.8" x14ac:dyDescent="0.55000000000000004">
      <c r="C4" s="23" t="s">
        <v>24</v>
      </c>
      <c r="D4" s="23"/>
    </row>
    <row r="5" spans="3:10" ht="28.8" x14ac:dyDescent="0.55000000000000004">
      <c r="C5" s="23" t="s">
        <v>23</v>
      </c>
      <c r="D5" s="23"/>
    </row>
    <row r="10" spans="3:10" ht="15.6" x14ac:dyDescent="0.3">
      <c r="C10" s="22" t="s">
        <v>22</v>
      </c>
      <c r="D10" s="20"/>
      <c r="E10" s="20"/>
      <c r="F10" s="20"/>
      <c r="G10" s="20"/>
      <c r="H10" s="21" t="s">
        <v>21</v>
      </c>
      <c r="I10" s="20"/>
      <c r="J10" s="19"/>
    </row>
    <row r="11" spans="3:10" x14ac:dyDescent="0.3">
      <c r="C11" s="9"/>
      <c r="D11" s="6"/>
      <c r="E11" s="6"/>
      <c r="F11" s="6"/>
      <c r="G11" s="6"/>
      <c r="H11" s="6"/>
      <c r="I11" s="6"/>
      <c r="J11" s="5"/>
    </row>
    <row r="12" spans="3:10" x14ac:dyDescent="0.3">
      <c r="C12" s="9"/>
      <c r="D12" s="6"/>
      <c r="E12" s="6"/>
      <c r="F12" s="6"/>
      <c r="G12" s="6"/>
      <c r="H12" s="6"/>
      <c r="I12" s="6"/>
      <c r="J12" s="5"/>
    </row>
    <row r="13" spans="3:10" x14ac:dyDescent="0.3">
      <c r="C13" s="9"/>
      <c r="D13" s="16" t="s">
        <v>14</v>
      </c>
      <c r="E13" s="16"/>
      <c r="F13" s="16"/>
      <c r="G13" s="16" t="s">
        <v>13</v>
      </c>
      <c r="H13" s="16"/>
      <c r="I13" s="6"/>
      <c r="J13" s="5"/>
    </row>
    <row r="14" spans="3:10" x14ac:dyDescent="0.3">
      <c r="C14" s="9"/>
      <c r="D14" s="16"/>
      <c r="E14" s="16" t="s">
        <v>12</v>
      </c>
      <c r="F14" s="16"/>
      <c r="G14" s="16"/>
      <c r="H14" s="16"/>
      <c r="I14" s="6"/>
      <c r="J14" s="5"/>
    </row>
    <row r="15" spans="3:10" x14ac:dyDescent="0.3">
      <c r="C15" s="9"/>
      <c r="D15" s="16"/>
      <c r="E15" s="16" t="s">
        <v>4</v>
      </c>
      <c r="F15" s="16" t="s">
        <v>3</v>
      </c>
      <c r="G15" s="16" t="s">
        <v>1</v>
      </c>
      <c r="H15" s="16" t="s">
        <v>0</v>
      </c>
      <c r="I15" s="6"/>
      <c r="J15" s="5"/>
    </row>
    <row r="16" spans="3:10" x14ac:dyDescent="0.3">
      <c r="C16" s="9" t="s">
        <v>11</v>
      </c>
      <c r="D16" s="16" t="s">
        <v>4</v>
      </c>
      <c r="E16" s="16">
        <v>8.6999999999999993</v>
      </c>
      <c r="F16" s="16">
        <v>3.9</v>
      </c>
      <c r="G16" s="16">
        <v>24.4</v>
      </c>
      <c r="H16" s="16">
        <v>2.5</v>
      </c>
      <c r="I16" s="6"/>
      <c r="J16" s="17">
        <f>SUM(E16:H16,E17:H17,E18:H18,E19:H19)</f>
        <v>100</v>
      </c>
    </row>
    <row r="17" spans="3:10" x14ac:dyDescent="0.3">
      <c r="C17" s="9"/>
      <c r="D17" s="16" t="s">
        <v>3</v>
      </c>
      <c r="E17" s="16">
        <v>2.9</v>
      </c>
      <c r="F17" s="16">
        <v>13.4</v>
      </c>
      <c r="G17" s="16">
        <v>3.7</v>
      </c>
      <c r="H17" s="16">
        <v>0.6</v>
      </c>
      <c r="I17" s="6"/>
      <c r="J17" s="5"/>
    </row>
    <row r="18" spans="3:10" x14ac:dyDescent="0.3">
      <c r="C18" s="9"/>
      <c r="D18" s="16" t="s">
        <v>1</v>
      </c>
      <c r="E18" s="16">
        <v>22.6</v>
      </c>
      <c r="F18" s="16">
        <v>4.5999999999999996</v>
      </c>
      <c r="G18" s="16">
        <v>9.1999999999999993</v>
      </c>
      <c r="H18" s="16">
        <v>0.4</v>
      </c>
      <c r="I18" s="6"/>
      <c r="J18" s="5"/>
    </row>
    <row r="19" spans="3:10" x14ac:dyDescent="0.3">
      <c r="C19" s="9"/>
      <c r="D19" s="16" t="s">
        <v>0</v>
      </c>
      <c r="E19" s="16">
        <v>2</v>
      </c>
      <c r="F19" s="16">
        <v>0.6</v>
      </c>
      <c r="G19" s="16">
        <v>0.3</v>
      </c>
      <c r="H19" s="16">
        <v>0.2</v>
      </c>
      <c r="I19" s="6"/>
      <c r="J19" s="5"/>
    </row>
    <row r="20" spans="3:10" x14ac:dyDescent="0.3">
      <c r="C20" s="9"/>
      <c r="D20" s="6"/>
      <c r="E20" s="6"/>
      <c r="F20" s="6"/>
      <c r="G20" s="6"/>
      <c r="H20" s="6"/>
      <c r="I20" s="6"/>
      <c r="J20" s="5"/>
    </row>
    <row r="21" spans="3:10" x14ac:dyDescent="0.3">
      <c r="C21" s="9" t="s">
        <v>10</v>
      </c>
      <c r="D21" s="6" t="s">
        <v>9</v>
      </c>
      <c r="E21" s="6">
        <f>E16+((F16+E17+G16+H16+E18+E19)/2)</f>
        <v>37.85</v>
      </c>
      <c r="F21" s="6">
        <f>F17+((F16+E17+F18+F19+G17+H17)/2)</f>
        <v>21.55</v>
      </c>
      <c r="G21" s="6">
        <f>G18+((G16+G17+G19+E18+F18+H18)/2)</f>
        <v>37.200000000000003</v>
      </c>
      <c r="H21" s="6">
        <f>H19+((H16+H17+H18+E19+F19+G19)/2)</f>
        <v>3.4</v>
      </c>
      <c r="I21" s="6"/>
      <c r="J21" s="5">
        <f>SUM(E21:H21)</f>
        <v>100.00000000000001</v>
      </c>
    </row>
    <row r="22" spans="3:10" x14ac:dyDescent="0.3">
      <c r="C22" s="9" t="s">
        <v>6</v>
      </c>
      <c r="D22" s="6"/>
      <c r="E22" s="6">
        <f>E21/100</f>
        <v>0.3785</v>
      </c>
      <c r="F22" s="6">
        <f>F21/100</f>
        <v>0.2155</v>
      </c>
      <c r="G22" s="6">
        <f>G21/100</f>
        <v>0.37200000000000005</v>
      </c>
      <c r="H22" s="6">
        <f>H21/100</f>
        <v>3.4000000000000002E-2</v>
      </c>
      <c r="I22" s="6"/>
      <c r="J22" s="5"/>
    </row>
    <row r="23" spans="3:10" x14ac:dyDescent="0.3">
      <c r="C23" s="9"/>
      <c r="D23" s="6"/>
      <c r="E23" s="6"/>
      <c r="F23" s="6"/>
      <c r="G23" s="6"/>
      <c r="H23" s="6"/>
      <c r="I23" s="6"/>
      <c r="J23" s="5"/>
    </row>
    <row r="24" spans="3:10" x14ac:dyDescent="0.3">
      <c r="C24" s="9" t="s">
        <v>8</v>
      </c>
      <c r="D24" s="6"/>
      <c r="E24" s="6">
        <v>36.200000000000003</v>
      </c>
      <c r="F24" s="6">
        <v>22.6</v>
      </c>
      <c r="G24" s="6">
        <v>37.5</v>
      </c>
      <c r="H24" s="18">
        <v>3.7</v>
      </c>
      <c r="I24" s="6"/>
      <c r="J24" s="5"/>
    </row>
    <row r="25" spans="3:10" x14ac:dyDescent="0.3">
      <c r="C25" s="9"/>
      <c r="D25" s="6"/>
      <c r="E25" s="6">
        <v>39.5</v>
      </c>
      <c r="F25" s="6">
        <v>20.7</v>
      </c>
      <c r="G25" s="6">
        <v>36.700000000000003</v>
      </c>
      <c r="H25" s="18">
        <v>3.1</v>
      </c>
      <c r="I25" s="6"/>
      <c r="J25" s="5"/>
    </row>
    <row r="26" spans="3:10" x14ac:dyDescent="0.3">
      <c r="C26" s="9"/>
      <c r="D26" s="6" t="s">
        <v>7</v>
      </c>
      <c r="E26" s="6">
        <f>AVERAGE(E24:E25)</f>
        <v>37.85</v>
      </c>
      <c r="F26" s="6">
        <f>AVERAGE(F24:F25)</f>
        <v>21.65</v>
      </c>
      <c r="G26" s="6">
        <f>AVERAGE(G24:G25)</f>
        <v>37.1</v>
      </c>
      <c r="H26" s="6">
        <f>AVERAGE(H24:H25)</f>
        <v>3.4000000000000004</v>
      </c>
      <c r="I26" s="6"/>
      <c r="J26" s="5">
        <f>SUM(E26:H26)</f>
        <v>100</v>
      </c>
    </row>
    <row r="27" spans="3:10" x14ac:dyDescent="0.3">
      <c r="C27" s="9" t="s">
        <v>6</v>
      </c>
      <c r="D27" s="6"/>
      <c r="E27" s="6">
        <f>E26/100</f>
        <v>0.3785</v>
      </c>
      <c r="F27" s="6">
        <f>F26/100</f>
        <v>0.2165</v>
      </c>
      <c r="G27" s="6">
        <f>G26/100</f>
        <v>0.371</v>
      </c>
      <c r="H27" s="6">
        <f>H26/100</f>
        <v>3.4000000000000002E-2</v>
      </c>
      <c r="I27" s="6"/>
      <c r="J27" s="5"/>
    </row>
    <row r="28" spans="3:10" x14ac:dyDescent="0.3">
      <c r="C28" s="9"/>
      <c r="D28" s="6"/>
      <c r="E28" s="6"/>
      <c r="F28" s="6"/>
      <c r="G28" s="6"/>
      <c r="H28" s="6"/>
      <c r="I28" s="6"/>
      <c r="J28" s="5"/>
    </row>
    <row r="29" spans="3:10" x14ac:dyDescent="0.3">
      <c r="C29" s="9"/>
      <c r="D29" s="6"/>
      <c r="E29" s="6"/>
      <c r="F29" s="6"/>
      <c r="G29" s="6"/>
      <c r="H29" s="6"/>
      <c r="I29" s="6"/>
      <c r="J29" s="5"/>
    </row>
    <row r="30" spans="3:10" x14ac:dyDescent="0.3">
      <c r="C30" s="9"/>
      <c r="D30" s="6" t="s">
        <v>5</v>
      </c>
      <c r="E30" s="6"/>
      <c r="F30" s="6"/>
      <c r="G30" s="6"/>
      <c r="H30" s="6"/>
      <c r="I30" s="6"/>
      <c r="J30" s="5"/>
    </row>
    <row r="31" spans="3:10" x14ac:dyDescent="0.3">
      <c r="C31" s="9"/>
      <c r="D31" s="16"/>
      <c r="E31" s="16" t="s">
        <v>4</v>
      </c>
      <c r="F31" s="16" t="s">
        <v>3</v>
      </c>
      <c r="G31" s="16" t="s">
        <v>1</v>
      </c>
      <c r="H31" s="16" t="s">
        <v>0</v>
      </c>
      <c r="I31" s="6"/>
      <c r="J31" s="5"/>
    </row>
    <row r="32" spans="3:10" x14ac:dyDescent="0.3">
      <c r="C32" s="9"/>
      <c r="D32" s="16" t="s">
        <v>4</v>
      </c>
      <c r="E32" s="11">
        <f>(E27*E27)*100</f>
        <v>14.326225000000001</v>
      </c>
      <c r="F32" s="11">
        <f>E33</f>
        <v>8.1945250000000005</v>
      </c>
      <c r="G32" s="11">
        <f>E34</f>
        <v>14.042350000000001</v>
      </c>
      <c r="H32" s="11">
        <f>E35</f>
        <v>1.2868999999999999</v>
      </c>
      <c r="I32" s="6"/>
      <c r="J32" s="17">
        <f>SUM(E32:H32,E33:H33,E34:H34,E35:H35)</f>
        <v>99.999999999999986</v>
      </c>
    </row>
    <row r="33" spans="3:10" x14ac:dyDescent="0.3">
      <c r="C33" s="9"/>
      <c r="D33" s="16" t="s">
        <v>3</v>
      </c>
      <c r="E33" s="11">
        <f>E27*F27*100</f>
        <v>8.1945250000000005</v>
      </c>
      <c r="F33" s="11">
        <f>(F27*F27)*100</f>
        <v>4.6872249999999998</v>
      </c>
      <c r="G33" s="11">
        <f>F34</f>
        <v>8.0321499999999997</v>
      </c>
      <c r="H33" s="11">
        <f>F35</f>
        <v>0.73610000000000009</v>
      </c>
      <c r="I33" s="6"/>
      <c r="J33" s="5"/>
    </row>
    <row r="34" spans="3:10" x14ac:dyDescent="0.3">
      <c r="C34" s="9"/>
      <c r="D34" s="16" t="s">
        <v>1</v>
      </c>
      <c r="E34" s="11">
        <f>G27*E27*100</f>
        <v>14.042350000000001</v>
      </c>
      <c r="F34" s="11">
        <f>G27*F27*100</f>
        <v>8.0321499999999997</v>
      </c>
      <c r="G34" s="11">
        <f>(G27*G27)*100</f>
        <v>13.764099999999999</v>
      </c>
      <c r="H34" s="11">
        <f>G35</f>
        <v>1.2614000000000001</v>
      </c>
      <c r="I34" s="6"/>
      <c r="J34" s="5"/>
    </row>
    <row r="35" spans="3:10" x14ac:dyDescent="0.3">
      <c r="C35" s="9"/>
      <c r="D35" s="16" t="s">
        <v>0</v>
      </c>
      <c r="E35" s="11">
        <f>E27*H27*100</f>
        <v>1.2868999999999999</v>
      </c>
      <c r="F35" s="11">
        <f>F27*H27*100</f>
        <v>0.73610000000000009</v>
      </c>
      <c r="G35" s="11">
        <f>G27*H27*100</f>
        <v>1.2614000000000001</v>
      </c>
      <c r="H35" s="11">
        <f>(H27*H27)*100</f>
        <v>0.11560000000000001</v>
      </c>
      <c r="I35" s="6"/>
      <c r="J35" s="5"/>
    </row>
    <row r="36" spans="3:10" x14ac:dyDescent="0.3">
      <c r="C36" s="9"/>
      <c r="D36" s="6"/>
      <c r="E36" s="6"/>
      <c r="F36" s="6"/>
      <c r="G36" s="6"/>
      <c r="H36" s="6"/>
      <c r="I36" s="6"/>
      <c r="J36" s="5"/>
    </row>
    <row r="37" spans="3:10" x14ac:dyDescent="0.3">
      <c r="C37" s="9"/>
      <c r="D37" s="6"/>
      <c r="E37" s="6"/>
      <c r="F37" s="6"/>
      <c r="G37" s="6"/>
      <c r="H37" s="6"/>
      <c r="I37" s="6"/>
      <c r="J37" s="5"/>
    </row>
    <row r="38" spans="3:10" x14ac:dyDescent="0.3">
      <c r="C38" s="9"/>
      <c r="D38" s="15"/>
      <c r="E38" s="14" t="s">
        <v>4</v>
      </c>
      <c r="F38" s="14" t="s">
        <v>3</v>
      </c>
      <c r="G38" s="14" t="s">
        <v>1</v>
      </c>
      <c r="H38" s="13" t="s">
        <v>0</v>
      </c>
      <c r="I38" s="6"/>
      <c r="J38" s="5"/>
    </row>
    <row r="39" spans="3:10" x14ac:dyDescent="0.3">
      <c r="C39" s="9"/>
      <c r="D39" s="12" t="s">
        <v>4</v>
      </c>
      <c r="E39" s="11">
        <f>E16/E32</f>
        <v>0.6072779116620044</v>
      </c>
      <c r="F39" s="11" t="s">
        <v>2</v>
      </c>
      <c r="G39" s="11" t="s">
        <v>2</v>
      </c>
      <c r="H39" s="10"/>
      <c r="I39" s="6"/>
      <c r="J39" s="5"/>
    </row>
    <row r="40" spans="3:10" x14ac:dyDescent="0.3">
      <c r="C40" s="9"/>
      <c r="D40" s="12" t="s">
        <v>3</v>
      </c>
      <c r="E40" s="11">
        <f>(E17+F16)/(E33+F32)</f>
        <v>0.41491117544946166</v>
      </c>
      <c r="F40" s="11">
        <f>F17/F33</f>
        <v>2.8588343849505842</v>
      </c>
      <c r="G40" s="11" t="s">
        <v>2</v>
      </c>
      <c r="H40" s="10"/>
      <c r="I40" s="6"/>
      <c r="J40" s="5"/>
    </row>
    <row r="41" spans="3:10" x14ac:dyDescent="0.3">
      <c r="C41" s="9"/>
      <c r="D41" s="12" t="s">
        <v>1</v>
      </c>
      <c r="E41" s="11">
        <f>(E18+G16)/(E34+G32)</f>
        <v>1.6735090636538754</v>
      </c>
      <c r="F41" s="11">
        <f>(F18+G17)/(F34+G33)</f>
        <v>0.5166736178980722</v>
      </c>
      <c r="G41" s="11">
        <f>G18/G34</f>
        <v>0.66840548964334756</v>
      </c>
      <c r="H41" s="10"/>
      <c r="I41" s="6"/>
      <c r="J41" s="5"/>
    </row>
    <row r="42" spans="3:10" x14ac:dyDescent="0.3">
      <c r="C42" s="9"/>
      <c r="D42" s="8" t="s">
        <v>0</v>
      </c>
      <c r="E42" s="3"/>
      <c r="F42" s="3"/>
      <c r="G42" s="3"/>
      <c r="H42" s="7"/>
      <c r="I42" s="6"/>
      <c r="J42" s="5"/>
    </row>
    <row r="43" spans="3:10" x14ac:dyDescent="0.3">
      <c r="C43" s="4"/>
      <c r="D43" s="3"/>
      <c r="E43" s="3"/>
      <c r="F43" s="3"/>
      <c r="G43" s="3"/>
      <c r="H43" s="3"/>
      <c r="I43" s="2"/>
      <c r="J43" s="1"/>
    </row>
    <row r="49" spans="3:10" ht="15.6" x14ac:dyDescent="0.3">
      <c r="C49" s="22" t="s">
        <v>20</v>
      </c>
      <c r="D49" s="20"/>
      <c r="E49" s="20"/>
      <c r="F49" s="20"/>
      <c r="G49" s="20"/>
      <c r="H49" s="21" t="s">
        <v>19</v>
      </c>
      <c r="I49" s="20"/>
      <c r="J49" s="19"/>
    </row>
    <row r="50" spans="3:10" x14ac:dyDescent="0.3">
      <c r="C50" s="9"/>
      <c r="D50" s="6"/>
      <c r="E50" s="6"/>
      <c r="F50" s="6"/>
      <c r="G50" s="6"/>
      <c r="H50" s="6"/>
      <c r="I50" s="6"/>
      <c r="J50" s="5"/>
    </row>
    <row r="51" spans="3:10" x14ac:dyDescent="0.3">
      <c r="C51" s="9"/>
      <c r="D51" s="6"/>
      <c r="E51" s="6"/>
      <c r="F51" s="6"/>
      <c r="G51" s="6"/>
      <c r="H51" s="6"/>
      <c r="I51" s="6"/>
      <c r="J51" s="5"/>
    </row>
    <row r="52" spans="3:10" x14ac:dyDescent="0.3">
      <c r="C52" s="9"/>
      <c r="D52" s="16" t="s">
        <v>14</v>
      </c>
      <c r="E52" s="16"/>
      <c r="F52" s="16"/>
      <c r="G52" s="16" t="s">
        <v>13</v>
      </c>
      <c r="H52" s="16"/>
      <c r="I52" s="6"/>
      <c r="J52" s="5"/>
    </row>
    <row r="53" spans="3:10" x14ac:dyDescent="0.3">
      <c r="C53" s="9"/>
      <c r="D53" s="16"/>
      <c r="E53" s="16" t="s">
        <v>12</v>
      </c>
      <c r="F53" s="16"/>
      <c r="G53" s="16"/>
      <c r="H53" s="16"/>
      <c r="I53" s="6"/>
      <c r="J53" s="5"/>
    </row>
    <row r="54" spans="3:10" x14ac:dyDescent="0.3">
      <c r="C54" s="9"/>
      <c r="D54" s="16"/>
      <c r="E54" s="16" t="s">
        <v>4</v>
      </c>
      <c r="F54" s="16" t="s">
        <v>3</v>
      </c>
      <c r="G54" s="16" t="s">
        <v>1</v>
      </c>
      <c r="H54" s="16" t="s">
        <v>0</v>
      </c>
      <c r="I54" s="6"/>
      <c r="J54" s="5"/>
    </row>
    <row r="55" spans="3:10" x14ac:dyDescent="0.3">
      <c r="C55" s="9" t="s">
        <v>11</v>
      </c>
      <c r="D55" s="16" t="s">
        <v>4</v>
      </c>
      <c r="E55" s="16">
        <v>7.6</v>
      </c>
      <c r="F55" s="16">
        <v>3.2</v>
      </c>
      <c r="G55" s="16">
        <v>26.7</v>
      </c>
      <c r="H55" s="16">
        <v>1.1000000000000001</v>
      </c>
      <c r="I55" s="6"/>
      <c r="J55" s="17">
        <f>SUM(E55:H55,E56:H56,E57:H57,E58:H58)</f>
        <v>100</v>
      </c>
    </row>
    <row r="56" spans="3:10" x14ac:dyDescent="0.3">
      <c r="C56" s="9"/>
      <c r="D56" s="16" t="s">
        <v>3</v>
      </c>
      <c r="E56" s="16">
        <v>2.7</v>
      </c>
      <c r="F56" s="16">
        <v>15.4</v>
      </c>
      <c r="G56" s="16">
        <v>2.2999999999999998</v>
      </c>
      <c r="H56" s="16">
        <v>1.5</v>
      </c>
      <c r="I56" s="6"/>
      <c r="J56" s="5"/>
    </row>
    <row r="57" spans="3:10" x14ac:dyDescent="0.3">
      <c r="C57" s="9"/>
      <c r="D57" s="16" t="s">
        <v>1</v>
      </c>
      <c r="E57" s="16">
        <v>24.8</v>
      </c>
      <c r="F57" s="16">
        <v>2.7</v>
      </c>
      <c r="G57" s="16">
        <v>8.8000000000000007</v>
      </c>
      <c r="H57" s="16">
        <v>0.4</v>
      </c>
      <c r="I57" s="6"/>
      <c r="J57" s="5"/>
    </row>
    <row r="58" spans="3:10" x14ac:dyDescent="0.3">
      <c r="C58" s="9"/>
      <c r="D58" s="16" t="s">
        <v>0</v>
      </c>
      <c r="E58" s="16">
        <v>0.9</v>
      </c>
      <c r="F58" s="16">
        <v>1.5</v>
      </c>
      <c r="G58" s="16">
        <v>0.3</v>
      </c>
      <c r="H58" s="16">
        <v>0.1</v>
      </c>
      <c r="I58" s="6"/>
      <c r="J58" s="5"/>
    </row>
    <row r="59" spans="3:10" x14ac:dyDescent="0.3">
      <c r="C59" s="9"/>
      <c r="D59" s="6"/>
      <c r="E59" s="6"/>
      <c r="F59" s="6"/>
      <c r="G59" s="6"/>
      <c r="H59" s="6"/>
      <c r="I59" s="6"/>
      <c r="J59" s="5"/>
    </row>
    <row r="60" spans="3:10" x14ac:dyDescent="0.3">
      <c r="C60" s="9" t="s">
        <v>10</v>
      </c>
      <c r="D60" s="6" t="s">
        <v>9</v>
      </c>
      <c r="E60" s="6">
        <f>E55+((F55+E56+G55+H55+E57+E58)/2)</f>
        <v>37.299999999999997</v>
      </c>
      <c r="F60" s="6">
        <f>F56+((F55+E56+F57+F58+G56+H56)/2)</f>
        <v>22.35</v>
      </c>
      <c r="G60" s="6">
        <f>G57+((G55+G56+G58+E57+F57+H57)/2)</f>
        <v>37.400000000000006</v>
      </c>
      <c r="H60" s="6">
        <f>H58+((H55+H56+H57+E58+F58+G58)/2)</f>
        <v>2.95</v>
      </c>
      <c r="I60" s="6"/>
      <c r="J60" s="5">
        <f>SUM(E60:H60)</f>
        <v>100.00000000000001</v>
      </c>
    </row>
    <row r="61" spans="3:10" x14ac:dyDescent="0.3">
      <c r="C61" s="9" t="s">
        <v>6</v>
      </c>
      <c r="D61" s="6"/>
      <c r="E61" s="6">
        <f>E60/100</f>
        <v>0.373</v>
      </c>
      <c r="F61" s="6">
        <f>F60/100</f>
        <v>0.2235</v>
      </c>
      <c r="G61" s="6">
        <f>G60/100</f>
        <v>0.37400000000000005</v>
      </c>
      <c r="H61" s="6">
        <f>H60/100</f>
        <v>2.9500000000000002E-2</v>
      </c>
      <c r="I61" s="6"/>
      <c r="J61" s="5"/>
    </row>
    <row r="62" spans="3:10" x14ac:dyDescent="0.3">
      <c r="C62" s="9"/>
      <c r="D62" s="6"/>
      <c r="E62" s="6"/>
      <c r="F62" s="6"/>
      <c r="G62" s="6"/>
      <c r="H62" s="6"/>
      <c r="I62" s="6"/>
      <c r="J62" s="5"/>
    </row>
    <row r="63" spans="3:10" x14ac:dyDescent="0.3">
      <c r="C63" s="9" t="s">
        <v>8</v>
      </c>
      <c r="D63" s="6"/>
      <c r="E63" s="6">
        <v>36</v>
      </c>
      <c r="F63" s="6">
        <v>22.8</v>
      </c>
      <c r="G63" s="6">
        <v>38.200000000000003</v>
      </c>
      <c r="H63" s="18">
        <v>3.1</v>
      </c>
      <c r="I63" s="6"/>
      <c r="J63" s="5"/>
    </row>
    <row r="64" spans="3:10" x14ac:dyDescent="0.3">
      <c r="C64" s="9"/>
      <c r="D64" s="6"/>
      <c r="E64" s="6">
        <v>38.700000000000003</v>
      </c>
      <c r="F64" s="6">
        <v>21.9</v>
      </c>
      <c r="G64" s="6">
        <v>36.700000000000003</v>
      </c>
      <c r="H64" s="18">
        <v>2.8</v>
      </c>
      <c r="I64" s="6"/>
      <c r="J64" s="5"/>
    </row>
    <row r="65" spans="3:10" x14ac:dyDescent="0.3">
      <c r="C65" s="9"/>
      <c r="D65" s="6" t="s">
        <v>7</v>
      </c>
      <c r="E65" s="6">
        <f>AVERAGE(E63:E64)</f>
        <v>37.35</v>
      </c>
      <c r="F65" s="6">
        <f>AVERAGE(F63:F64)</f>
        <v>22.35</v>
      </c>
      <c r="G65" s="6">
        <f>AVERAGE(G63:G64)</f>
        <v>37.450000000000003</v>
      </c>
      <c r="H65" s="6">
        <f>AVERAGE(H63:H64)</f>
        <v>2.95</v>
      </c>
      <c r="I65" s="6"/>
      <c r="J65" s="5">
        <f>SUM(E65:H65)</f>
        <v>100.10000000000001</v>
      </c>
    </row>
    <row r="66" spans="3:10" x14ac:dyDescent="0.3">
      <c r="C66" s="9" t="s">
        <v>6</v>
      </c>
      <c r="D66" s="6"/>
      <c r="E66" s="6">
        <f>E65/100</f>
        <v>0.3735</v>
      </c>
      <c r="F66" s="6">
        <f>F65/100</f>
        <v>0.2235</v>
      </c>
      <c r="G66" s="6">
        <f>G65/100</f>
        <v>0.37450000000000006</v>
      </c>
      <c r="H66" s="6">
        <f>H65/100</f>
        <v>2.9500000000000002E-2</v>
      </c>
      <c r="I66" s="6"/>
      <c r="J66" s="5"/>
    </row>
    <row r="67" spans="3:10" x14ac:dyDescent="0.3">
      <c r="C67" s="9"/>
      <c r="D67" s="6"/>
      <c r="E67" s="6"/>
      <c r="F67" s="6"/>
      <c r="G67" s="6"/>
      <c r="H67" s="6"/>
      <c r="I67" s="6"/>
      <c r="J67" s="5"/>
    </row>
    <row r="68" spans="3:10" x14ac:dyDescent="0.3">
      <c r="C68" s="9"/>
      <c r="D68" s="6"/>
      <c r="E68" s="6"/>
      <c r="F68" s="6"/>
      <c r="G68" s="6"/>
      <c r="H68" s="6"/>
      <c r="I68" s="6"/>
      <c r="J68" s="5"/>
    </row>
    <row r="69" spans="3:10" x14ac:dyDescent="0.3">
      <c r="C69" s="9"/>
      <c r="D69" s="6" t="s">
        <v>5</v>
      </c>
      <c r="E69" s="6"/>
      <c r="F69" s="6"/>
      <c r="G69" s="6"/>
      <c r="H69" s="6"/>
      <c r="I69" s="6"/>
      <c r="J69" s="5"/>
    </row>
    <row r="70" spans="3:10" x14ac:dyDescent="0.3">
      <c r="C70" s="9"/>
      <c r="D70" s="16"/>
      <c r="E70" s="16" t="s">
        <v>4</v>
      </c>
      <c r="F70" s="16" t="s">
        <v>3</v>
      </c>
      <c r="G70" s="16" t="s">
        <v>1</v>
      </c>
      <c r="H70" s="16" t="s">
        <v>0</v>
      </c>
      <c r="I70" s="6"/>
      <c r="J70" s="5"/>
    </row>
    <row r="71" spans="3:10" x14ac:dyDescent="0.3">
      <c r="C71" s="9"/>
      <c r="D71" s="16" t="s">
        <v>4</v>
      </c>
      <c r="E71" s="11">
        <f>(E66*E66)*100</f>
        <v>13.950225</v>
      </c>
      <c r="F71" s="11">
        <f>E72</f>
        <v>8.3477250000000005</v>
      </c>
      <c r="G71" s="11">
        <f>E73</f>
        <v>13.987575000000001</v>
      </c>
      <c r="H71" s="11">
        <f>E74</f>
        <v>1.1018250000000001</v>
      </c>
      <c r="I71" s="6"/>
      <c r="J71" s="17">
        <f>SUM(E71:H71,E72:H72,E73:H73,E74:H74)</f>
        <v>100.20010000000001</v>
      </c>
    </row>
    <row r="72" spans="3:10" x14ac:dyDescent="0.3">
      <c r="C72" s="9"/>
      <c r="D72" s="16" t="s">
        <v>3</v>
      </c>
      <c r="E72" s="11">
        <f>E66*F66*100</f>
        <v>8.3477250000000005</v>
      </c>
      <c r="F72" s="11">
        <f>(F66*F66)*100</f>
        <v>4.9952250000000005</v>
      </c>
      <c r="G72" s="11">
        <f>F73</f>
        <v>8.3700750000000017</v>
      </c>
      <c r="H72" s="11">
        <f>F74</f>
        <v>0.65932500000000005</v>
      </c>
      <c r="I72" s="6"/>
      <c r="J72" s="5"/>
    </row>
    <row r="73" spans="3:10" x14ac:dyDescent="0.3">
      <c r="C73" s="9"/>
      <c r="D73" s="16" t="s">
        <v>1</v>
      </c>
      <c r="E73" s="11">
        <f>G66*E66*100</f>
        <v>13.987575000000001</v>
      </c>
      <c r="F73" s="11">
        <f>G66*F66*100</f>
        <v>8.3700750000000017</v>
      </c>
      <c r="G73" s="11">
        <f>(G66*G66)*100</f>
        <v>14.025025000000005</v>
      </c>
      <c r="H73" s="11">
        <f>G74</f>
        <v>1.1047750000000003</v>
      </c>
      <c r="I73" s="6"/>
      <c r="J73" s="5"/>
    </row>
    <row r="74" spans="3:10" x14ac:dyDescent="0.3">
      <c r="C74" s="9"/>
      <c r="D74" s="16" t="s">
        <v>0</v>
      </c>
      <c r="E74" s="11">
        <f>E66*H66*100</f>
        <v>1.1018250000000001</v>
      </c>
      <c r="F74" s="11">
        <f>F66*H66*100</f>
        <v>0.65932500000000005</v>
      </c>
      <c r="G74" s="11">
        <f>G66*H66*100</f>
        <v>1.1047750000000003</v>
      </c>
      <c r="H74" s="11">
        <f>(H66*H66)*100</f>
        <v>8.7025000000000019E-2</v>
      </c>
      <c r="I74" s="6"/>
      <c r="J74" s="5"/>
    </row>
    <row r="75" spans="3:10" x14ac:dyDescent="0.3">
      <c r="C75" s="9"/>
      <c r="D75" s="6"/>
      <c r="E75" s="6"/>
      <c r="F75" s="6"/>
      <c r="G75" s="6"/>
      <c r="H75" s="6"/>
      <c r="I75" s="6"/>
      <c r="J75" s="5"/>
    </row>
    <row r="76" spans="3:10" x14ac:dyDescent="0.3">
      <c r="C76" s="9"/>
      <c r="D76" s="6"/>
      <c r="E76" s="6"/>
      <c r="F76" s="6"/>
      <c r="G76" s="6"/>
      <c r="H76" s="6"/>
      <c r="I76" s="6"/>
      <c r="J76" s="5"/>
    </row>
    <row r="77" spans="3:10" x14ac:dyDescent="0.3">
      <c r="C77" s="9"/>
      <c r="D77" s="15"/>
      <c r="E77" s="14" t="s">
        <v>4</v>
      </c>
      <c r="F77" s="14" t="s">
        <v>3</v>
      </c>
      <c r="G77" s="14" t="s">
        <v>1</v>
      </c>
      <c r="H77" s="13" t="s">
        <v>0</v>
      </c>
      <c r="I77" s="6"/>
      <c r="J77" s="5"/>
    </row>
    <row r="78" spans="3:10" x14ac:dyDescent="0.3">
      <c r="C78" s="9"/>
      <c r="D78" s="12" t="s">
        <v>4</v>
      </c>
      <c r="E78" s="11">
        <f>E55/E71</f>
        <v>0.54479408038221599</v>
      </c>
      <c r="F78" s="11" t="s">
        <v>2</v>
      </c>
      <c r="G78" s="11" t="s">
        <v>2</v>
      </c>
      <c r="H78" s="10"/>
      <c r="I78" s="6"/>
      <c r="J78" s="5"/>
    </row>
    <row r="79" spans="3:10" x14ac:dyDescent="0.3">
      <c r="C79" s="9"/>
      <c r="D79" s="12" t="s">
        <v>3</v>
      </c>
      <c r="E79" s="11">
        <f>(E56+F55)/(E72+F71)</f>
        <v>0.35338969599501663</v>
      </c>
      <c r="F79" s="11">
        <f>F56/F72</f>
        <v>3.0829442117221943</v>
      </c>
      <c r="G79" s="11" t="s">
        <v>2</v>
      </c>
      <c r="H79" s="10"/>
      <c r="I79" s="6"/>
      <c r="J79" s="5"/>
    </row>
    <row r="80" spans="3:10" x14ac:dyDescent="0.3">
      <c r="C80" s="9"/>
      <c r="D80" s="12" t="s">
        <v>1</v>
      </c>
      <c r="E80" s="11">
        <f>(E57+G55)/(E73+G71)</f>
        <v>1.8409195303689165</v>
      </c>
      <c r="F80" s="11">
        <f>(F57+G56)/(F73+G72)</f>
        <v>0.29868310618483102</v>
      </c>
      <c r="G80" s="11">
        <f>G57/G73</f>
        <v>0.62744986194320496</v>
      </c>
      <c r="H80" s="10"/>
      <c r="I80" s="6"/>
      <c r="J80" s="5"/>
    </row>
    <row r="81" spans="3:10" x14ac:dyDescent="0.3">
      <c r="C81" s="9"/>
      <c r="D81" s="8" t="s">
        <v>0</v>
      </c>
      <c r="E81" s="3"/>
      <c r="F81" s="3"/>
      <c r="G81" s="3"/>
      <c r="H81" s="7"/>
      <c r="I81" s="6"/>
      <c r="J81" s="5"/>
    </row>
    <row r="82" spans="3:10" x14ac:dyDescent="0.3">
      <c r="C82" s="4"/>
      <c r="D82" s="3"/>
      <c r="E82" s="3"/>
      <c r="F82" s="3"/>
      <c r="G82" s="3"/>
      <c r="H82" s="3"/>
      <c r="I82" s="2"/>
      <c r="J82" s="1"/>
    </row>
    <row r="87" spans="3:10" ht="15.6" x14ac:dyDescent="0.3">
      <c r="C87" s="22" t="s">
        <v>18</v>
      </c>
      <c r="D87" s="20"/>
      <c r="E87" s="20"/>
      <c r="F87" s="20"/>
      <c r="G87" s="20"/>
      <c r="H87" s="21" t="s">
        <v>17</v>
      </c>
      <c r="I87" s="20"/>
      <c r="J87" s="19"/>
    </row>
    <row r="88" spans="3:10" x14ac:dyDescent="0.3">
      <c r="C88" s="9"/>
      <c r="D88" s="6"/>
      <c r="E88" s="6"/>
      <c r="F88" s="6"/>
      <c r="G88" s="6"/>
      <c r="H88" s="6"/>
      <c r="I88" s="6"/>
      <c r="J88" s="5"/>
    </row>
    <row r="89" spans="3:10" x14ac:dyDescent="0.3">
      <c r="C89" s="9"/>
      <c r="D89" s="6"/>
      <c r="E89" s="6"/>
      <c r="F89" s="6"/>
      <c r="G89" s="6"/>
      <c r="H89" s="6"/>
      <c r="I89" s="6"/>
      <c r="J89" s="5"/>
    </row>
    <row r="90" spans="3:10" x14ac:dyDescent="0.3">
      <c r="C90" s="9"/>
      <c r="D90" s="16" t="s">
        <v>14</v>
      </c>
      <c r="E90" s="16"/>
      <c r="F90" s="16"/>
      <c r="G90" s="16" t="s">
        <v>13</v>
      </c>
      <c r="H90" s="16"/>
      <c r="I90" s="6"/>
      <c r="J90" s="5"/>
    </row>
    <row r="91" spans="3:10" x14ac:dyDescent="0.3">
      <c r="C91" s="9"/>
      <c r="D91" s="16"/>
      <c r="E91" s="16" t="s">
        <v>12</v>
      </c>
      <c r="F91" s="16"/>
      <c r="G91" s="16"/>
      <c r="H91" s="16"/>
      <c r="I91" s="6"/>
      <c r="J91" s="5"/>
    </row>
    <row r="92" spans="3:10" x14ac:dyDescent="0.3">
      <c r="C92" s="9"/>
      <c r="D92" s="16"/>
      <c r="E92" s="16" t="s">
        <v>4</v>
      </c>
      <c r="F92" s="16" t="s">
        <v>3</v>
      </c>
      <c r="G92" s="16" t="s">
        <v>1</v>
      </c>
      <c r="H92" s="16" t="s">
        <v>0</v>
      </c>
      <c r="I92" s="6"/>
      <c r="J92" s="5"/>
    </row>
    <row r="93" spans="3:10" x14ac:dyDescent="0.3">
      <c r="C93" s="9" t="s">
        <v>11</v>
      </c>
      <c r="D93" s="16" t="s">
        <v>4</v>
      </c>
      <c r="E93" s="16">
        <v>12.2</v>
      </c>
      <c r="F93" s="16">
        <v>4</v>
      </c>
      <c r="G93" s="16">
        <v>21.7</v>
      </c>
      <c r="H93" s="16">
        <v>1.8</v>
      </c>
      <c r="I93" s="6"/>
      <c r="J93" s="17">
        <f>SUM(E93:H93,E94:H94,E95:H95,E96:H96)</f>
        <v>100.1</v>
      </c>
    </row>
    <row r="94" spans="3:10" x14ac:dyDescent="0.3">
      <c r="C94" s="9"/>
      <c r="D94" s="16" t="s">
        <v>3</v>
      </c>
      <c r="E94" s="16">
        <v>2.7</v>
      </c>
      <c r="F94" s="16">
        <v>11.6</v>
      </c>
      <c r="G94" s="16">
        <v>5.4</v>
      </c>
      <c r="H94" s="16">
        <v>0.9</v>
      </c>
      <c r="I94" s="6"/>
      <c r="J94" s="5"/>
    </row>
    <row r="95" spans="3:10" x14ac:dyDescent="0.3">
      <c r="C95" s="9"/>
      <c r="D95" s="16" t="s">
        <v>1</v>
      </c>
      <c r="E95" s="16">
        <v>20</v>
      </c>
      <c r="F95" s="16">
        <v>6.3</v>
      </c>
      <c r="G95" s="16">
        <v>10.6</v>
      </c>
      <c r="H95" s="16">
        <v>0.3</v>
      </c>
      <c r="I95" s="6"/>
      <c r="J95" s="5"/>
    </row>
    <row r="96" spans="3:10" x14ac:dyDescent="0.3">
      <c r="C96" s="9"/>
      <c r="D96" s="16" t="s">
        <v>0</v>
      </c>
      <c r="E96" s="16">
        <v>1.5</v>
      </c>
      <c r="F96" s="16">
        <v>0.9</v>
      </c>
      <c r="G96" s="16">
        <v>0.2</v>
      </c>
      <c r="H96" s="16">
        <v>0</v>
      </c>
      <c r="I96" s="6"/>
      <c r="J96" s="5"/>
    </row>
    <row r="97" spans="3:10" x14ac:dyDescent="0.3">
      <c r="C97" s="9"/>
      <c r="D97" s="6"/>
      <c r="E97" s="6"/>
      <c r="F97" s="6"/>
      <c r="G97" s="6"/>
      <c r="H97" s="6"/>
      <c r="I97" s="6"/>
      <c r="J97" s="5"/>
    </row>
    <row r="98" spans="3:10" x14ac:dyDescent="0.3">
      <c r="C98" s="9" t="s">
        <v>10</v>
      </c>
      <c r="D98" s="6" t="s">
        <v>9</v>
      </c>
      <c r="E98" s="6">
        <f>E93+((F93+E94+G93+H93+E95+E96)/2)</f>
        <v>38.049999999999997</v>
      </c>
      <c r="F98" s="6">
        <f>F94+((F93+E94+F95+F96+G94+H94)/2)</f>
        <v>21.7</v>
      </c>
      <c r="G98" s="6">
        <f>G95+((G93+G94+G96+E95+F95+H95)/2)</f>
        <v>37.549999999999997</v>
      </c>
      <c r="H98" s="6">
        <f>H96+((H93+H94+H95+E96+F96+G96)/2)</f>
        <v>2.8000000000000003</v>
      </c>
      <c r="I98" s="6"/>
      <c r="J98" s="5">
        <f>SUM(E98:H98)</f>
        <v>100.1</v>
      </c>
    </row>
    <row r="99" spans="3:10" x14ac:dyDescent="0.3">
      <c r="C99" s="9" t="s">
        <v>6</v>
      </c>
      <c r="D99" s="6"/>
      <c r="E99" s="6">
        <f>E98/100</f>
        <v>0.38049999999999995</v>
      </c>
      <c r="F99" s="6">
        <f>F98/100</f>
        <v>0.217</v>
      </c>
      <c r="G99" s="6">
        <f>G98/100</f>
        <v>0.37549999999999994</v>
      </c>
      <c r="H99" s="6">
        <f>H98/100</f>
        <v>2.8000000000000004E-2</v>
      </c>
      <c r="I99" s="6"/>
      <c r="J99" s="5"/>
    </row>
    <row r="100" spans="3:10" x14ac:dyDescent="0.3">
      <c r="C100" s="9"/>
      <c r="D100" s="6"/>
      <c r="E100" s="6"/>
      <c r="F100" s="6"/>
      <c r="G100" s="6"/>
      <c r="H100" s="6"/>
      <c r="I100" s="6"/>
      <c r="J100" s="5"/>
    </row>
    <row r="101" spans="3:10" x14ac:dyDescent="0.3">
      <c r="C101" s="9" t="s">
        <v>8</v>
      </c>
      <c r="D101" s="6"/>
      <c r="E101" s="6">
        <v>36.4</v>
      </c>
      <c r="F101" s="6">
        <v>22.7</v>
      </c>
      <c r="G101" s="6">
        <v>37.9</v>
      </c>
      <c r="H101" s="18">
        <v>3</v>
      </c>
      <c r="I101" s="6"/>
      <c r="J101" s="5"/>
    </row>
    <row r="102" spans="3:10" x14ac:dyDescent="0.3">
      <c r="C102" s="9"/>
      <c r="D102" s="6"/>
      <c r="E102" s="6">
        <v>39.6</v>
      </c>
      <c r="F102" s="6">
        <v>20.6</v>
      </c>
      <c r="G102" s="6">
        <v>37.299999999999997</v>
      </c>
      <c r="H102" s="18">
        <v>2.5</v>
      </c>
      <c r="I102" s="6"/>
      <c r="J102" s="5"/>
    </row>
    <row r="103" spans="3:10" x14ac:dyDescent="0.3">
      <c r="C103" s="9"/>
      <c r="D103" s="6" t="s">
        <v>7</v>
      </c>
      <c r="E103" s="6">
        <f>AVERAGE(E101:E102)</f>
        <v>38</v>
      </c>
      <c r="F103" s="6">
        <f>AVERAGE(F101:F102)</f>
        <v>21.65</v>
      </c>
      <c r="G103" s="6">
        <f>AVERAGE(G101:G102)</f>
        <v>37.599999999999994</v>
      </c>
      <c r="H103" s="6">
        <f>AVERAGE(H101:H102)</f>
        <v>2.75</v>
      </c>
      <c r="I103" s="6"/>
      <c r="J103" s="5">
        <f>SUM(E103:H103)</f>
        <v>100</v>
      </c>
    </row>
    <row r="104" spans="3:10" x14ac:dyDescent="0.3">
      <c r="C104" s="9" t="s">
        <v>6</v>
      </c>
      <c r="D104" s="6"/>
      <c r="E104" s="6">
        <f>E103/100</f>
        <v>0.38</v>
      </c>
      <c r="F104" s="6">
        <f>F103/100</f>
        <v>0.2165</v>
      </c>
      <c r="G104" s="6">
        <f>G103/100</f>
        <v>0.37599999999999995</v>
      </c>
      <c r="H104" s="6">
        <f>H103/100</f>
        <v>2.75E-2</v>
      </c>
      <c r="I104" s="6"/>
      <c r="J104" s="5"/>
    </row>
    <row r="105" spans="3:10" x14ac:dyDescent="0.3">
      <c r="C105" s="9"/>
      <c r="D105" s="6"/>
      <c r="E105" s="6"/>
      <c r="F105" s="6"/>
      <c r="G105" s="6"/>
      <c r="H105" s="6"/>
      <c r="I105" s="6"/>
      <c r="J105" s="5"/>
    </row>
    <row r="106" spans="3:10" x14ac:dyDescent="0.3">
      <c r="C106" s="9"/>
      <c r="D106" s="6"/>
      <c r="E106" s="6"/>
      <c r="F106" s="6"/>
      <c r="G106" s="6"/>
      <c r="H106" s="6"/>
      <c r="I106" s="6"/>
      <c r="J106" s="5"/>
    </row>
    <row r="107" spans="3:10" x14ac:dyDescent="0.3">
      <c r="C107" s="9"/>
      <c r="D107" s="6" t="s">
        <v>5</v>
      </c>
      <c r="E107" s="6"/>
      <c r="F107" s="6"/>
      <c r="G107" s="6"/>
      <c r="H107" s="6"/>
      <c r="I107" s="6"/>
      <c r="J107" s="5"/>
    </row>
    <row r="108" spans="3:10" x14ac:dyDescent="0.3">
      <c r="C108" s="9"/>
      <c r="D108" s="16"/>
      <c r="E108" s="16" t="s">
        <v>4</v>
      </c>
      <c r="F108" s="16" t="s">
        <v>3</v>
      </c>
      <c r="G108" s="16" t="s">
        <v>1</v>
      </c>
      <c r="H108" s="16" t="s">
        <v>0</v>
      </c>
      <c r="I108" s="6"/>
      <c r="J108" s="5"/>
    </row>
    <row r="109" spans="3:10" x14ac:dyDescent="0.3">
      <c r="C109" s="9"/>
      <c r="D109" s="16" t="s">
        <v>4</v>
      </c>
      <c r="E109" s="11">
        <f>(E104*E104)*100</f>
        <v>14.44</v>
      </c>
      <c r="F109" s="11">
        <f>E110</f>
        <v>8.2270000000000003</v>
      </c>
      <c r="G109" s="11">
        <f>E111</f>
        <v>14.287999999999998</v>
      </c>
      <c r="H109" s="11">
        <f>E112</f>
        <v>1.0450000000000002</v>
      </c>
      <c r="I109" s="6"/>
      <c r="J109" s="17">
        <f>SUM(E109:H109,E110:H110,E111:H111,E112:H112)</f>
        <v>100.00000000000001</v>
      </c>
    </row>
    <row r="110" spans="3:10" x14ac:dyDescent="0.3">
      <c r="C110" s="9"/>
      <c r="D110" s="16" t="s">
        <v>3</v>
      </c>
      <c r="E110" s="11">
        <f>E104*F104*100</f>
        <v>8.2270000000000003</v>
      </c>
      <c r="F110" s="11">
        <f>(F104*F104)*100</f>
        <v>4.6872249999999998</v>
      </c>
      <c r="G110" s="11">
        <f>F111</f>
        <v>8.1403999999999996</v>
      </c>
      <c r="H110" s="11">
        <f>F112</f>
        <v>0.59537499999999999</v>
      </c>
      <c r="I110" s="6"/>
      <c r="J110" s="5"/>
    </row>
    <row r="111" spans="3:10" x14ac:dyDescent="0.3">
      <c r="C111" s="9"/>
      <c r="D111" s="16" t="s">
        <v>1</v>
      </c>
      <c r="E111" s="11">
        <f>G104*E104*100</f>
        <v>14.287999999999998</v>
      </c>
      <c r="F111" s="11">
        <f>G104*F104*100</f>
        <v>8.1403999999999996</v>
      </c>
      <c r="G111" s="11">
        <f>(G104*G104)*100</f>
        <v>14.137599999999996</v>
      </c>
      <c r="H111" s="11">
        <f>G112</f>
        <v>1.0339999999999998</v>
      </c>
      <c r="I111" s="6"/>
      <c r="J111" s="5"/>
    </row>
    <row r="112" spans="3:10" x14ac:dyDescent="0.3">
      <c r="C112" s="9"/>
      <c r="D112" s="16" t="s">
        <v>0</v>
      </c>
      <c r="E112" s="11">
        <f>E104*H104*100</f>
        <v>1.0450000000000002</v>
      </c>
      <c r="F112" s="11">
        <f>F104*H104*100</f>
        <v>0.59537499999999999</v>
      </c>
      <c r="G112" s="11">
        <f>G104*H104*100</f>
        <v>1.0339999999999998</v>
      </c>
      <c r="H112" s="11">
        <f>(H104*H104)*100</f>
        <v>7.5624999999999998E-2</v>
      </c>
      <c r="I112" s="6"/>
      <c r="J112" s="5"/>
    </row>
    <row r="113" spans="3:10" x14ac:dyDescent="0.3">
      <c r="C113" s="9"/>
      <c r="D113" s="6"/>
      <c r="E113" s="6"/>
      <c r="F113" s="6"/>
      <c r="G113" s="6"/>
      <c r="H113" s="6"/>
      <c r="I113" s="6"/>
      <c r="J113" s="5"/>
    </row>
    <row r="114" spans="3:10" x14ac:dyDescent="0.3">
      <c r="C114" s="9"/>
      <c r="D114" s="6"/>
      <c r="E114" s="6"/>
      <c r="F114" s="6"/>
      <c r="G114" s="6"/>
      <c r="H114" s="6"/>
      <c r="I114" s="6"/>
      <c r="J114" s="5"/>
    </row>
    <row r="115" spans="3:10" x14ac:dyDescent="0.3">
      <c r="C115" s="9"/>
      <c r="D115" s="15"/>
      <c r="E115" s="14" t="s">
        <v>4</v>
      </c>
      <c r="F115" s="14" t="s">
        <v>3</v>
      </c>
      <c r="G115" s="14" t="s">
        <v>1</v>
      </c>
      <c r="H115" s="13" t="s">
        <v>0</v>
      </c>
      <c r="I115" s="6"/>
      <c r="J115" s="5"/>
    </row>
    <row r="116" spans="3:10" x14ac:dyDescent="0.3">
      <c r="C116" s="9"/>
      <c r="D116" s="12" t="s">
        <v>4</v>
      </c>
      <c r="E116" s="11">
        <f>E93/E109</f>
        <v>0.84487534626038774</v>
      </c>
      <c r="F116" s="11" t="s">
        <v>2</v>
      </c>
      <c r="G116" s="11" t="s">
        <v>2</v>
      </c>
      <c r="H116" s="10"/>
      <c r="I116" s="6"/>
      <c r="J116" s="5"/>
    </row>
    <row r="117" spans="3:10" x14ac:dyDescent="0.3">
      <c r="C117" s="9"/>
      <c r="D117" s="12" t="s">
        <v>3</v>
      </c>
      <c r="E117" s="11">
        <f>(E94+F93)/(E110+F109)</f>
        <v>0.40719581864592197</v>
      </c>
      <c r="F117" s="11">
        <f>F94/F110</f>
        <v>2.4748118556288636</v>
      </c>
      <c r="G117" s="11" t="s">
        <v>2</v>
      </c>
      <c r="H117" s="10"/>
      <c r="I117" s="6"/>
      <c r="J117" s="5"/>
    </row>
    <row r="118" spans="3:10" x14ac:dyDescent="0.3">
      <c r="C118" s="9"/>
      <c r="D118" s="12" t="s">
        <v>1</v>
      </c>
      <c r="E118" s="11">
        <f>(E95+G93)/(E111+G109)</f>
        <v>1.459266517357223</v>
      </c>
      <c r="F118" s="11">
        <f>(F95+G94)/(F111+G110)</f>
        <v>0.71863790477126432</v>
      </c>
      <c r="G118" s="11">
        <f>G95/G111</f>
        <v>0.74977365323675893</v>
      </c>
      <c r="H118" s="10"/>
      <c r="I118" s="6"/>
      <c r="J118" s="5"/>
    </row>
    <row r="119" spans="3:10" x14ac:dyDescent="0.3">
      <c r="C119" s="9"/>
      <c r="D119" s="8" t="s">
        <v>0</v>
      </c>
      <c r="E119" s="3"/>
      <c r="F119" s="3"/>
      <c r="G119" s="3"/>
      <c r="H119" s="7"/>
      <c r="I119" s="6"/>
      <c r="J119" s="5"/>
    </row>
    <row r="120" spans="3:10" x14ac:dyDescent="0.3">
      <c r="C120" s="4"/>
      <c r="D120" s="3"/>
      <c r="E120" s="3"/>
      <c r="F120" s="3"/>
      <c r="G120" s="3"/>
      <c r="H120" s="3"/>
      <c r="I120" s="2"/>
      <c r="J120" s="1"/>
    </row>
    <row r="125" spans="3:10" ht="15.6" x14ac:dyDescent="0.3">
      <c r="C125" s="22" t="s">
        <v>16</v>
      </c>
      <c r="D125" s="20"/>
      <c r="E125" s="20"/>
      <c r="F125" s="20"/>
      <c r="G125" s="20"/>
      <c r="H125" s="21" t="s">
        <v>15</v>
      </c>
      <c r="I125" s="20"/>
      <c r="J125" s="19"/>
    </row>
    <row r="126" spans="3:10" x14ac:dyDescent="0.3">
      <c r="C126" s="9"/>
      <c r="D126" s="6"/>
      <c r="E126" s="6"/>
      <c r="F126" s="6"/>
      <c r="G126" s="6"/>
      <c r="H126" s="6"/>
      <c r="I126" s="6"/>
      <c r="J126" s="5"/>
    </row>
    <row r="127" spans="3:10" x14ac:dyDescent="0.3">
      <c r="C127" s="9"/>
      <c r="D127" s="6"/>
      <c r="E127" s="6"/>
      <c r="F127" s="6"/>
      <c r="G127" s="6"/>
      <c r="H127" s="6"/>
      <c r="I127" s="6"/>
      <c r="J127" s="5"/>
    </row>
    <row r="128" spans="3:10" x14ac:dyDescent="0.3">
      <c r="C128" s="9"/>
      <c r="D128" s="16" t="s">
        <v>14</v>
      </c>
      <c r="E128" s="16"/>
      <c r="F128" s="16"/>
      <c r="G128" s="16" t="s">
        <v>13</v>
      </c>
      <c r="H128" s="16"/>
      <c r="I128" s="6"/>
      <c r="J128" s="5"/>
    </row>
    <row r="129" spans="3:10" x14ac:dyDescent="0.3">
      <c r="C129" s="9"/>
      <c r="D129" s="16"/>
      <c r="E129" s="16" t="s">
        <v>12</v>
      </c>
      <c r="F129" s="16"/>
      <c r="G129" s="16"/>
      <c r="H129" s="16"/>
      <c r="I129" s="6"/>
      <c r="J129" s="5"/>
    </row>
    <row r="130" spans="3:10" x14ac:dyDescent="0.3">
      <c r="C130" s="9"/>
      <c r="D130" s="16"/>
      <c r="E130" s="16" t="s">
        <v>4</v>
      </c>
      <c r="F130" s="16" t="s">
        <v>3</v>
      </c>
      <c r="G130" s="16" t="s">
        <v>1</v>
      </c>
      <c r="H130" s="16" t="s">
        <v>0</v>
      </c>
      <c r="I130" s="6"/>
      <c r="J130" s="5"/>
    </row>
    <row r="131" spans="3:10" x14ac:dyDescent="0.3">
      <c r="C131" s="9" t="s">
        <v>11</v>
      </c>
      <c r="D131" s="16" t="s">
        <v>4</v>
      </c>
      <c r="E131" s="16">
        <v>11.4</v>
      </c>
      <c r="F131" s="16">
        <v>5.8</v>
      </c>
      <c r="G131" s="16">
        <v>20.9</v>
      </c>
      <c r="H131" s="16">
        <v>1.8</v>
      </c>
      <c r="I131" s="6"/>
      <c r="J131" s="17">
        <f>SUM(E131:H131,E132:H132,E133:H133,E134:H134)</f>
        <v>99.8</v>
      </c>
    </row>
    <row r="132" spans="3:10" x14ac:dyDescent="0.3">
      <c r="C132" s="9"/>
      <c r="D132" s="16" t="s">
        <v>3</v>
      </c>
      <c r="E132" s="16">
        <v>4</v>
      </c>
      <c r="F132" s="16">
        <v>9.4</v>
      </c>
      <c r="G132" s="16">
        <v>5.4</v>
      </c>
      <c r="H132" s="16">
        <v>0.5</v>
      </c>
      <c r="I132" s="6"/>
      <c r="J132" s="5"/>
    </row>
    <row r="133" spans="3:10" x14ac:dyDescent="0.3">
      <c r="C133" s="9"/>
      <c r="D133" s="16" t="s">
        <v>1</v>
      </c>
      <c r="E133" s="16">
        <v>19.2</v>
      </c>
      <c r="F133" s="16">
        <v>6.8</v>
      </c>
      <c r="G133" s="16">
        <v>11.6</v>
      </c>
      <c r="H133" s="16">
        <v>0.7</v>
      </c>
      <c r="I133" s="6"/>
      <c r="J133" s="5"/>
    </row>
    <row r="134" spans="3:10" x14ac:dyDescent="0.3">
      <c r="C134" s="9"/>
      <c r="D134" s="16" t="s">
        <v>0</v>
      </c>
      <c r="E134" s="16">
        <v>1.4</v>
      </c>
      <c r="F134" s="16">
        <v>0.5</v>
      </c>
      <c r="G134" s="16">
        <v>0.4</v>
      </c>
      <c r="H134" s="16">
        <v>0</v>
      </c>
      <c r="I134" s="6"/>
      <c r="J134" s="5"/>
    </row>
    <row r="135" spans="3:10" x14ac:dyDescent="0.3">
      <c r="C135" s="9"/>
      <c r="D135" s="6"/>
      <c r="E135" s="6"/>
      <c r="F135" s="6"/>
      <c r="G135" s="6"/>
      <c r="H135" s="6"/>
      <c r="I135" s="6"/>
      <c r="J135" s="5"/>
    </row>
    <row r="136" spans="3:10" x14ac:dyDescent="0.3">
      <c r="C136" s="9" t="s">
        <v>10</v>
      </c>
      <c r="D136" s="6" t="s">
        <v>9</v>
      </c>
      <c r="E136" s="6">
        <f>E131+((F131+E132+G131+H131+E133+E134)/2)</f>
        <v>37.950000000000003</v>
      </c>
      <c r="F136" s="6">
        <f>F132+((F131+E132+F133+F134+G132+H132)/2)</f>
        <v>20.9</v>
      </c>
      <c r="G136" s="6">
        <f>G133+((G131+G132+G134+E133+F133+H133)/2)</f>
        <v>38.299999999999997</v>
      </c>
      <c r="H136" s="6">
        <f>H134+((H131+H132+H133+E134+F134+G134)/2)</f>
        <v>2.6500000000000004</v>
      </c>
      <c r="I136" s="6"/>
      <c r="J136" s="5">
        <f>SUM(E136:H136)</f>
        <v>99.800000000000011</v>
      </c>
    </row>
    <row r="137" spans="3:10" x14ac:dyDescent="0.3">
      <c r="C137" s="9" t="s">
        <v>6</v>
      </c>
      <c r="D137" s="6"/>
      <c r="E137" s="6">
        <f>E136/100</f>
        <v>0.3795</v>
      </c>
      <c r="F137" s="6">
        <f>F136/100</f>
        <v>0.20899999999999999</v>
      </c>
      <c r="G137" s="6">
        <f>G136/100</f>
        <v>0.38299999999999995</v>
      </c>
      <c r="H137" s="6">
        <f>H136/100</f>
        <v>2.6500000000000003E-2</v>
      </c>
      <c r="I137" s="6"/>
      <c r="J137" s="5"/>
    </row>
    <row r="138" spans="3:10" x14ac:dyDescent="0.3">
      <c r="C138" s="9"/>
      <c r="D138" s="6"/>
      <c r="E138" s="6"/>
      <c r="F138" s="6"/>
      <c r="G138" s="6"/>
      <c r="H138" s="6"/>
      <c r="I138" s="6"/>
      <c r="J138" s="5"/>
    </row>
    <row r="139" spans="3:10" x14ac:dyDescent="0.3">
      <c r="C139" s="9" t="s">
        <v>8</v>
      </c>
      <c r="D139" s="6"/>
      <c r="E139" s="6">
        <v>36</v>
      </c>
      <c r="F139" s="6">
        <v>22.6</v>
      </c>
      <c r="G139" s="6">
        <v>38.4</v>
      </c>
      <c r="H139" s="18">
        <v>3</v>
      </c>
      <c r="I139" s="6"/>
      <c r="J139" s="5"/>
    </row>
    <row r="140" spans="3:10" x14ac:dyDescent="0.3">
      <c r="C140" s="9"/>
      <c r="D140" s="6"/>
      <c r="E140" s="6">
        <v>40</v>
      </c>
      <c r="F140" s="6">
        <v>19.399999999999999</v>
      </c>
      <c r="G140" s="6">
        <v>38.299999999999997</v>
      </c>
      <c r="H140" s="18">
        <v>2.2999999999999998</v>
      </c>
      <c r="I140" s="6"/>
      <c r="J140" s="5"/>
    </row>
    <row r="141" spans="3:10" x14ac:dyDescent="0.3">
      <c r="C141" s="9"/>
      <c r="D141" s="6" t="s">
        <v>7</v>
      </c>
      <c r="E141" s="6">
        <f>AVERAGE(E139:E140)</f>
        <v>38</v>
      </c>
      <c r="F141" s="6">
        <f>AVERAGE(F139:F140)</f>
        <v>21</v>
      </c>
      <c r="G141" s="6">
        <f>AVERAGE(G139:G140)</f>
        <v>38.349999999999994</v>
      </c>
      <c r="H141" s="6">
        <f>AVERAGE(H139:H140)</f>
        <v>2.65</v>
      </c>
      <c r="I141" s="6"/>
      <c r="J141" s="5">
        <f>SUM(E141:H141)</f>
        <v>100</v>
      </c>
    </row>
    <row r="142" spans="3:10" x14ac:dyDescent="0.3">
      <c r="C142" s="9" t="s">
        <v>6</v>
      </c>
      <c r="D142" s="6"/>
      <c r="E142" s="6">
        <f>E141/100</f>
        <v>0.38</v>
      </c>
      <c r="F142" s="6">
        <f>F141/100</f>
        <v>0.21</v>
      </c>
      <c r="G142" s="6">
        <f>G141/100</f>
        <v>0.38349999999999995</v>
      </c>
      <c r="H142" s="6">
        <f>H141/100</f>
        <v>2.6499999999999999E-2</v>
      </c>
      <c r="I142" s="6"/>
      <c r="J142" s="5"/>
    </row>
    <row r="143" spans="3:10" x14ac:dyDescent="0.3">
      <c r="C143" s="9"/>
      <c r="D143" s="6"/>
      <c r="E143" s="6"/>
      <c r="F143" s="6"/>
      <c r="G143" s="6"/>
      <c r="H143" s="6"/>
      <c r="I143" s="6"/>
      <c r="J143" s="5"/>
    </row>
    <row r="144" spans="3:10" x14ac:dyDescent="0.3">
      <c r="C144" s="9"/>
      <c r="D144" s="6"/>
      <c r="E144" s="6"/>
      <c r="F144" s="6"/>
      <c r="G144" s="6"/>
      <c r="H144" s="6"/>
      <c r="I144" s="6"/>
      <c r="J144" s="5"/>
    </row>
    <row r="145" spans="3:10" x14ac:dyDescent="0.3">
      <c r="C145" s="9"/>
      <c r="D145" s="6" t="s">
        <v>5</v>
      </c>
      <c r="E145" s="6"/>
      <c r="F145" s="6"/>
      <c r="G145" s="6"/>
      <c r="H145" s="6"/>
      <c r="I145" s="6"/>
      <c r="J145" s="5"/>
    </row>
    <row r="146" spans="3:10" x14ac:dyDescent="0.3">
      <c r="C146" s="9"/>
      <c r="D146" s="16"/>
      <c r="E146" s="16" t="s">
        <v>4</v>
      </c>
      <c r="F146" s="16" t="s">
        <v>3</v>
      </c>
      <c r="G146" s="16" t="s">
        <v>1</v>
      </c>
      <c r="H146" s="16" t="s">
        <v>0</v>
      </c>
      <c r="I146" s="6"/>
      <c r="J146" s="5"/>
    </row>
    <row r="147" spans="3:10" x14ac:dyDescent="0.3">
      <c r="C147" s="9"/>
      <c r="D147" s="16" t="s">
        <v>4</v>
      </c>
      <c r="E147" s="11">
        <f>(E142*E142)*100</f>
        <v>14.44</v>
      </c>
      <c r="F147" s="11">
        <f>E148</f>
        <v>7.9799999999999995</v>
      </c>
      <c r="G147" s="11">
        <f>E149</f>
        <v>14.572999999999997</v>
      </c>
      <c r="H147" s="11">
        <f>E150</f>
        <v>1.0069999999999999</v>
      </c>
      <c r="I147" s="6"/>
      <c r="J147" s="17">
        <f>SUM(E147:H147,E148:H148,E149:H149,E150:H150)</f>
        <v>99.999999999999957</v>
      </c>
    </row>
    <row r="148" spans="3:10" x14ac:dyDescent="0.3">
      <c r="C148" s="9"/>
      <c r="D148" s="16" t="s">
        <v>3</v>
      </c>
      <c r="E148" s="11">
        <f>E142*F142*100</f>
        <v>7.9799999999999995</v>
      </c>
      <c r="F148" s="11">
        <f>(F142*F142)*100</f>
        <v>4.4099999999999993</v>
      </c>
      <c r="G148" s="11">
        <f>F149</f>
        <v>8.0534999999999979</v>
      </c>
      <c r="H148" s="11">
        <f>F150</f>
        <v>0.55649999999999999</v>
      </c>
      <c r="I148" s="6"/>
      <c r="J148" s="5"/>
    </row>
    <row r="149" spans="3:10" x14ac:dyDescent="0.3">
      <c r="C149" s="9"/>
      <c r="D149" s="16" t="s">
        <v>1</v>
      </c>
      <c r="E149" s="11">
        <f>G142*E142*100</f>
        <v>14.572999999999997</v>
      </c>
      <c r="F149" s="11">
        <f>G142*F142*100</f>
        <v>8.0534999999999979</v>
      </c>
      <c r="G149" s="11">
        <f>(G142*G142)*100</f>
        <v>14.707224999999996</v>
      </c>
      <c r="H149" s="11">
        <f>G150</f>
        <v>1.0162749999999998</v>
      </c>
      <c r="I149" s="6"/>
      <c r="J149" s="5"/>
    </row>
    <row r="150" spans="3:10" x14ac:dyDescent="0.3">
      <c r="C150" s="9"/>
      <c r="D150" s="16" t="s">
        <v>0</v>
      </c>
      <c r="E150" s="11">
        <f>E142*H142*100</f>
        <v>1.0069999999999999</v>
      </c>
      <c r="F150" s="11">
        <f>F142*H142*100</f>
        <v>0.55649999999999999</v>
      </c>
      <c r="G150" s="11">
        <f>G142*H142*100</f>
        <v>1.0162749999999998</v>
      </c>
      <c r="H150" s="11">
        <f>(H142*H142)*100</f>
        <v>7.0224999999999996E-2</v>
      </c>
      <c r="I150" s="6"/>
      <c r="J150" s="5"/>
    </row>
    <row r="151" spans="3:10" x14ac:dyDescent="0.3">
      <c r="C151" s="9"/>
      <c r="D151" s="6"/>
      <c r="E151" s="6"/>
      <c r="F151" s="6"/>
      <c r="G151" s="6"/>
      <c r="H151" s="6"/>
      <c r="I151" s="6"/>
      <c r="J151" s="5"/>
    </row>
    <row r="152" spans="3:10" x14ac:dyDescent="0.3">
      <c r="C152" s="9"/>
      <c r="D152" s="6"/>
      <c r="E152" s="6"/>
      <c r="F152" s="6"/>
      <c r="G152" s="6"/>
      <c r="H152" s="6"/>
      <c r="I152" s="6"/>
      <c r="J152" s="5"/>
    </row>
    <row r="153" spans="3:10" x14ac:dyDescent="0.3">
      <c r="C153" s="9"/>
      <c r="D153" s="15"/>
      <c r="E153" s="14" t="s">
        <v>4</v>
      </c>
      <c r="F153" s="14" t="s">
        <v>3</v>
      </c>
      <c r="G153" s="14" t="s">
        <v>1</v>
      </c>
      <c r="H153" s="13" t="s">
        <v>0</v>
      </c>
      <c r="I153" s="6"/>
      <c r="J153" s="5"/>
    </row>
    <row r="154" spans="3:10" x14ac:dyDescent="0.3">
      <c r="C154" s="9"/>
      <c r="D154" s="12" t="s">
        <v>4</v>
      </c>
      <c r="E154" s="11">
        <f>E131/E147</f>
        <v>0.78947368421052633</v>
      </c>
      <c r="F154" s="11" t="s">
        <v>2</v>
      </c>
      <c r="G154" s="11" t="s">
        <v>2</v>
      </c>
      <c r="H154" s="10"/>
      <c r="I154" s="6"/>
      <c r="J154" s="5"/>
    </row>
    <row r="155" spans="3:10" x14ac:dyDescent="0.3">
      <c r="C155" s="9"/>
      <c r="D155" s="12" t="s">
        <v>3</v>
      </c>
      <c r="E155" s="11">
        <f>(E132+F131)/(E148+F147)</f>
        <v>0.61403508771929838</v>
      </c>
      <c r="F155" s="11">
        <f>F132/F148</f>
        <v>2.1315192743764175</v>
      </c>
      <c r="G155" s="11" t="s">
        <v>2</v>
      </c>
      <c r="H155" s="10"/>
      <c r="I155" s="6"/>
      <c r="J155" s="5"/>
    </row>
    <row r="156" spans="3:10" x14ac:dyDescent="0.3">
      <c r="C156" s="9"/>
      <c r="D156" s="12" t="s">
        <v>1</v>
      </c>
      <c r="E156" s="11">
        <f>(E133+G131)/(E149+G147)</f>
        <v>1.3758320181156936</v>
      </c>
      <c r="F156" s="11">
        <f>(F133+G132)/(F149+G148)</f>
        <v>0.75743465573974067</v>
      </c>
      <c r="G156" s="11">
        <f>G133/G149</f>
        <v>0.78872798913459219</v>
      </c>
      <c r="H156" s="10"/>
      <c r="I156" s="6"/>
      <c r="J156" s="5"/>
    </row>
    <row r="157" spans="3:10" x14ac:dyDescent="0.3">
      <c r="C157" s="9"/>
      <c r="D157" s="8" t="s">
        <v>0</v>
      </c>
      <c r="E157" s="3"/>
      <c r="F157" s="3"/>
      <c r="G157" s="3"/>
      <c r="H157" s="7"/>
      <c r="I157" s="6"/>
      <c r="J157" s="5"/>
    </row>
    <row r="158" spans="3:10" x14ac:dyDescent="0.3">
      <c r="C158" s="4"/>
      <c r="D158" s="3"/>
      <c r="E158" s="3"/>
      <c r="F158" s="3"/>
      <c r="G158" s="3"/>
      <c r="H158" s="3"/>
      <c r="I158" s="2"/>
      <c r="J158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6"/>
  <sheetViews>
    <sheetView tabSelected="1" topLeftCell="A7" zoomScale="75" zoomScaleNormal="75" workbookViewId="0">
      <selection activeCell="Q23" sqref="Q23"/>
    </sheetView>
  </sheetViews>
  <sheetFormatPr defaultRowHeight="14.4" x14ac:dyDescent="0.3"/>
  <sheetData>
    <row r="3" spans="2:13" ht="15.6" x14ac:dyDescent="0.3">
      <c r="B3" s="22" t="s">
        <v>22</v>
      </c>
      <c r="C3" s="20"/>
      <c r="D3" s="20"/>
      <c r="E3" s="20"/>
      <c r="F3" s="20"/>
      <c r="G3" s="21" t="s">
        <v>21</v>
      </c>
      <c r="H3" s="20"/>
      <c r="I3" s="19"/>
    </row>
    <row r="4" spans="2:13" x14ac:dyDescent="0.3">
      <c r="B4" s="9"/>
      <c r="C4" s="6"/>
      <c r="D4" s="6"/>
      <c r="E4" s="6"/>
      <c r="F4" s="6"/>
      <c r="G4" s="6"/>
      <c r="H4" s="6"/>
      <c r="I4" s="5"/>
    </row>
    <row r="5" spans="2:13" x14ac:dyDescent="0.3">
      <c r="B5" s="9"/>
      <c r="C5" s="6"/>
      <c r="D5" s="6"/>
      <c r="E5" s="6"/>
      <c r="F5" s="6"/>
      <c r="G5" s="6"/>
      <c r="H5" s="6"/>
      <c r="I5" s="5"/>
    </row>
    <row r="6" spans="2:13" x14ac:dyDescent="0.3">
      <c r="B6" s="9"/>
      <c r="C6" s="16" t="s">
        <v>14</v>
      </c>
      <c r="D6" s="16"/>
      <c r="E6" s="16"/>
      <c r="F6" s="16" t="s">
        <v>13</v>
      </c>
      <c r="G6" s="16"/>
      <c r="H6" s="6"/>
      <c r="I6" s="5"/>
    </row>
    <row r="7" spans="2:13" x14ac:dyDescent="0.3">
      <c r="B7" s="9"/>
      <c r="C7" s="16"/>
      <c r="D7" s="16" t="s">
        <v>12</v>
      </c>
      <c r="E7" s="16"/>
      <c r="F7" s="16"/>
      <c r="G7" s="16"/>
      <c r="H7" s="6"/>
      <c r="I7" s="5"/>
    </row>
    <row r="8" spans="2:13" x14ac:dyDescent="0.3">
      <c r="B8" s="9"/>
      <c r="C8" s="16"/>
      <c r="D8" s="16" t="s">
        <v>4</v>
      </c>
      <c r="E8" s="16" t="s">
        <v>3</v>
      </c>
      <c r="F8" s="16" t="s">
        <v>1</v>
      </c>
      <c r="G8" s="16" t="s">
        <v>0</v>
      </c>
      <c r="H8" s="6"/>
      <c r="I8" s="5"/>
    </row>
    <row r="9" spans="2:13" x14ac:dyDescent="0.3">
      <c r="B9" s="9" t="s">
        <v>11</v>
      </c>
      <c r="C9" s="16" t="s">
        <v>4</v>
      </c>
      <c r="D9" s="16">
        <v>8.6999999999999993</v>
      </c>
      <c r="E9" s="16">
        <v>3.9</v>
      </c>
      <c r="F9" s="16">
        <v>24.4</v>
      </c>
      <c r="G9" s="16">
        <v>2.5</v>
      </c>
      <c r="H9" s="6"/>
      <c r="I9" s="17">
        <f>SUM(D9:G9,D10:G10,D11:G11,D12:G12)</f>
        <v>100</v>
      </c>
      <c r="K9" s="24" t="s">
        <v>28</v>
      </c>
      <c r="L9" s="25"/>
      <c r="M9" s="26"/>
    </row>
    <row r="10" spans="2:13" x14ac:dyDescent="0.3">
      <c r="B10" s="9"/>
      <c r="C10" s="16" t="s">
        <v>3</v>
      </c>
      <c r="D10" s="16">
        <v>2.9</v>
      </c>
      <c r="E10" s="16">
        <v>13.4</v>
      </c>
      <c r="F10" s="16">
        <v>3.7</v>
      </c>
      <c r="G10" s="16">
        <v>0.6</v>
      </c>
      <c r="H10" s="6"/>
      <c r="I10" s="5"/>
      <c r="K10" s="27"/>
      <c r="L10" s="28"/>
      <c r="M10" s="29"/>
    </row>
    <row r="11" spans="2:13" x14ac:dyDescent="0.3">
      <c r="B11" s="9"/>
      <c r="C11" s="16" t="s">
        <v>1</v>
      </c>
      <c r="D11" s="16">
        <v>22.6</v>
      </c>
      <c r="E11" s="16">
        <v>4.5999999999999996</v>
      </c>
      <c r="F11" s="16">
        <v>9.1999999999999993</v>
      </c>
      <c r="G11" s="16">
        <v>0.4</v>
      </c>
      <c r="H11" s="6"/>
      <c r="I11" s="5"/>
      <c r="K11" s="27"/>
      <c r="L11" s="28"/>
      <c r="M11" s="29"/>
    </row>
    <row r="12" spans="2:13" x14ac:dyDescent="0.3">
      <c r="B12" s="9"/>
      <c r="C12" s="16" t="s">
        <v>0</v>
      </c>
      <c r="D12" s="16">
        <v>2</v>
      </c>
      <c r="E12" s="16">
        <v>0.6</v>
      </c>
      <c r="F12" s="16">
        <v>0.3</v>
      </c>
      <c r="G12" s="16">
        <v>0.2</v>
      </c>
      <c r="H12" s="6"/>
      <c r="I12" s="5"/>
      <c r="K12" s="30"/>
      <c r="L12" s="31"/>
      <c r="M12" s="32"/>
    </row>
    <row r="13" spans="2:13" x14ac:dyDescent="0.3">
      <c r="B13" s="9"/>
      <c r="C13" s="6"/>
      <c r="D13" s="6"/>
      <c r="E13" s="6"/>
      <c r="F13" s="6"/>
      <c r="G13" s="6"/>
      <c r="H13" s="6"/>
      <c r="I13" s="5"/>
    </row>
    <row r="14" spans="2:13" x14ac:dyDescent="0.3">
      <c r="B14" s="9" t="s">
        <v>10</v>
      </c>
      <c r="C14" s="6" t="s">
        <v>9</v>
      </c>
      <c r="D14" s="6">
        <f>D9+((E9+D10+F9+G9+D11+D12)/2)</f>
        <v>37.85</v>
      </c>
      <c r="E14" s="6">
        <f>E10+((E9+D10+E11+E12+F10+G10)/2)</f>
        <v>21.55</v>
      </c>
      <c r="F14" s="6">
        <f>F11+((F9+F10+F12+D11+E11+G11)/2)</f>
        <v>37.200000000000003</v>
      </c>
      <c r="G14" s="6">
        <f>G12+((G9+G10+G11+D12+E12+F12)/2)</f>
        <v>3.4</v>
      </c>
      <c r="H14" s="6"/>
      <c r="I14" s="5">
        <f>SUM(D14:G14)</f>
        <v>100.00000000000001</v>
      </c>
      <c r="K14" s="24" t="s">
        <v>25</v>
      </c>
      <c r="L14" s="25"/>
      <c r="M14" s="26"/>
    </row>
    <row r="15" spans="2:13" x14ac:dyDescent="0.3">
      <c r="B15" s="9" t="s">
        <v>6</v>
      </c>
      <c r="C15" s="6"/>
      <c r="D15" s="6">
        <f>D14/100</f>
        <v>0.3785</v>
      </c>
      <c r="E15" s="6">
        <f>E14/100</f>
        <v>0.2155</v>
      </c>
      <c r="F15" s="6">
        <f>F14/100</f>
        <v>0.37200000000000005</v>
      </c>
      <c r="G15" s="6">
        <f>G14/100</f>
        <v>3.4000000000000002E-2</v>
      </c>
      <c r="H15" s="6"/>
      <c r="I15" s="5"/>
      <c r="K15" s="30"/>
      <c r="L15" s="31"/>
      <c r="M15" s="32"/>
    </row>
    <row r="16" spans="2:13" x14ac:dyDescent="0.3">
      <c r="B16" s="9"/>
      <c r="C16" s="6"/>
      <c r="D16" s="6"/>
      <c r="E16" s="6"/>
      <c r="F16" s="6"/>
      <c r="G16" s="6"/>
      <c r="H16" s="6"/>
      <c r="I16" s="5"/>
    </row>
    <row r="17" spans="2:13" ht="14.4" customHeight="1" x14ac:dyDescent="0.3">
      <c r="B17" s="9" t="s">
        <v>8</v>
      </c>
      <c r="C17" s="6"/>
      <c r="D17" s="6">
        <v>36.200000000000003</v>
      </c>
      <c r="E17" s="6">
        <v>22.6</v>
      </c>
      <c r="F17" s="6">
        <v>37.5</v>
      </c>
      <c r="G17" s="18">
        <v>3.7</v>
      </c>
      <c r="H17" s="6"/>
      <c r="I17" s="5"/>
      <c r="K17" s="24" t="s">
        <v>26</v>
      </c>
      <c r="L17" s="25"/>
      <c r="M17" s="26"/>
    </row>
    <row r="18" spans="2:13" x14ac:dyDescent="0.3">
      <c r="B18" s="9"/>
      <c r="C18" s="6"/>
      <c r="D18" s="6">
        <v>39.5</v>
      </c>
      <c r="E18" s="6">
        <v>20.7</v>
      </c>
      <c r="F18" s="6">
        <v>36.700000000000003</v>
      </c>
      <c r="G18" s="18">
        <v>3.1</v>
      </c>
      <c r="H18" s="6"/>
      <c r="I18" s="5"/>
      <c r="K18" s="27"/>
      <c r="L18" s="28"/>
      <c r="M18" s="29"/>
    </row>
    <row r="19" spans="2:13" x14ac:dyDescent="0.3">
      <c r="B19" s="9"/>
      <c r="C19" s="6" t="s">
        <v>7</v>
      </c>
      <c r="D19" s="6">
        <f>AVERAGE(D17:D18)</f>
        <v>37.85</v>
      </c>
      <c r="E19" s="6">
        <f>AVERAGE(E17:E18)</f>
        <v>21.65</v>
      </c>
      <c r="F19" s="6">
        <f>AVERAGE(F17:F18)</f>
        <v>37.1</v>
      </c>
      <c r="G19" s="6">
        <f>AVERAGE(G17:G18)</f>
        <v>3.4000000000000004</v>
      </c>
      <c r="H19" s="6"/>
      <c r="I19" s="5">
        <f>SUM(D19:G19)</f>
        <v>100</v>
      </c>
      <c r="K19" s="30"/>
      <c r="L19" s="31"/>
      <c r="M19" s="32"/>
    </row>
    <row r="20" spans="2:13" x14ac:dyDescent="0.3">
      <c r="B20" s="9" t="s">
        <v>6</v>
      </c>
      <c r="C20" s="6"/>
      <c r="D20" s="6">
        <f>D19/100</f>
        <v>0.3785</v>
      </c>
      <c r="E20" s="6">
        <f>E19/100</f>
        <v>0.2165</v>
      </c>
      <c r="F20" s="6">
        <f>F19/100</f>
        <v>0.371</v>
      </c>
      <c r="G20" s="6">
        <f>G19/100</f>
        <v>3.4000000000000002E-2</v>
      </c>
      <c r="H20" s="6"/>
      <c r="I20" s="5"/>
    </row>
    <row r="21" spans="2:13" x14ac:dyDescent="0.3">
      <c r="B21" s="9"/>
      <c r="C21" s="6"/>
      <c r="D21" s="6"/>
      <c r="E21" s="6"/>
      <c r="F21" s="6"/>
      <c r="G21" s="6"/>
      <c r="H21" s="6"/>
      <c r="I21" s="5"/>
    </row>
    <row r="22" spans="2:13" x14ac:dyDescent="0.3">
      <c r="B22" s="9"/>
      <c r="C22" s="6"/>
      <c r="D22" s="6"/>
      <c r="E22" s="6"/>
      <c r="F22" s="6"/>
      <c r="G22" s="6"/>
      <c r="H22" s="6"/>
      <c r="I22" s="5"/>
    </row>
    <row r="23" spans="2:13" x14ac:dyDescent="0.3">
      <c r="B23" s="9"/>
      <c r="C23" s="6" t="s">
        <v>5</v>
      </c>
      <c r="D23" s="6"/>
      <c r="E23" s="6"/>
      <c r="F23" s="6"/>
      <c r="G23" s="6"/>
      <c r="H23" s="6"/>
      <c r="I23" s="5"/>
    </row>
    <row r="24" spans="2:13" x14ac:dyDescent="0.3">
      <c r="B24" s="9"/>
      <c r="C24" s="16"/>
      <c r="D24" s="16" t="s">
        <v>4</v>
      </c>
      <c r="E24" s="16" t="s">
        <v>3</v>
      </c>
      <c r="F24" s="16" t="s">
        <v>1</v>
      </c>
      <c r="G24" s="16" t="s">
        <v>0</v>
      </c>
      <c r="H24" s="6"/>
      <c r="I24" s="5"/>
    </row>
    <row r="25" spans="2:13" x14ac:dyDescent="0.3">
      <c r="B25" s="9"/>
      <c r="C25" s="16" t="s">
        <v>4</v>
      </c>
      <c r="D25" s="11">
        <f>(D20*D20)*100</f>
        <v>14.326225000000001</v>
      </c>
      <c r="E25" s="11">
        <f>D26</f>
        <v>8.1945250000000005</v>
      </c>
      <c r="F25" s="11">
        <f>D27</f>
        <v>14.042350000000001</v>
      </c>
      <c r="G25" s="11">
        <f>D28</f>
        <v>1.2868999999999999</v>
      </c>
      <c r="H25" s="6"/>
      <c r="I25" s="17">
        <f>SUM(D25:G25,D26:G26,D27:G27,D28:G28)</f>
        <v>99.999999999999986</v>
      </c>
      <c r="K25" s="24" t="s">
        <v>27</v>
      </c>
      <c r="L25" s="25"/>
      <c r="M25" s="26"/>
    </row>
    <row r="26" spans="2:13" x14ac:dyDescent="0.3">
      <c r="B26" s="9"/>
      <c r="C26" s="16" t="s">
        <v>3</v>
      </c>
      <c r="D26" s="11">
        <f>D20*E20*100</f>
        <v>8.1945250000000005</v>
      </c>
      <c r="E26" s="11">
        <f>(E20*E20)*100</f>
        <v>4.6872249999999998</v>
      </c>
      <c r="F26" s="11">
        <f>E27</f>
        <v>8.0321499999999997</v>
      </c>
      <c r="G26" s="11">
        <f>E28</f>
        <v>0.73610000000000009</v>
      </c>
      <c r="H26" s="6"/>
      <c r="I26" s="5"/>
      <c r="K26" s="27"/>
      <c r="L26" s="28"/>
      <c r="M26" s="29"/>
    </row>
    <row r="27" spans="2:13" x14ac:dyDescent="0.3">
      <c r="B27" s="9"/>
      <c r="C27" s="16" t="s">
        <v>1</v>
      </c>
      <c r="D27" s="11">
        <f>F20*D20*100</f>
        <v>14.042350000000001</v>
      </c>
      <c r="E27" s="11">
        <f>F20*E20*100</f>
        <v>8.0321499999999997</v>
      </c>
      <c r="F27" s="11">
        <f>(F20*F20)*100</f>
        <v>13.764099999999999</v>
      </c>
      <c r="G27" s="11">
        <f>F28</f>
        <v>1.2614000000000001</v>
      </c>
      <c r="H27" s="6"/>
      <c r="I27" s="5"/>
      <c r="K27" s="27"/>
      <c r="L27" s="28"/>
      <c r="M27" s="29"/>
    </row>
    <row r="28" spans="2:13" x14ac:dyDescent="0.3">
      <c r="B28" s="9"/>
      <c r="C28" s="16" t="s">
        <v>0</v>
      </c>
      <c r="D28" s="11">
        <f>D20*G20*100</f>
        <v>1.2868999999999999</v>
      </c>
      <c r="E28" s="11">
        <f>E20*G20*100</f>
        <v>0.73610000000000009</v>
      </c>
      <c r="F28" s="11">
        <f>F20*G20*100</f>
        <v>1.2614000000000001</v>
      </c>
      <c r="G28" s="11">
        <f>(G20*G20)*100</f>
        <v>0.11560000000000001</v>
      </c>
      <c r="H28" s="6"/>
      <c r="I28" s="5"/>
      <c r="K28" s="30"/>
      <c r="L28" s="31"/>
      <c r="M28" s="32"/>
    </row>
    <row r="29" spans="2:13" x14ac:dyDescent="0.3">
      <c r="B29" s="9"/>
      <c r="C29" s="6"/>
      <c r="D29" s="6"/>
      <c r="E29" s="6"/>
      <c r="F29" s="6"/>
      <c r="G29" s="6"/>
      <c r="H29" s="6"/>
      <c r="I29" s="5"/>
    </row>
    <row r="30" spans="2:13" x14ac:dyDescent="0.3">
      <c r="B30" s="9"/>
      <c r="C30" s="6"/>
      <c r="D30" s="6"/>
      <c r="E30" s="6"/>
      <c r="F30" s="6"/>
      <c r="G30" s="6"/>
      <c r="H30" s="6"/>
      <c r="I30" s="5"/>
    </row>
    <row r="31" spans="2:13" x14ac:dyDescent="0.3">
      <c r="B31" s="9"/>
      <c r="C31" s="15"/>
      <c r="D31" s="14" t="s">
        <v>4</v>
      </c>
      <c r="E31" s="14" t="s">
        <v>3</v>
      </c>
      <c r="F31" s="14" t="s">
        <v>1</v>
      </c>
      <c r="G31" s="13" t="s">
        <v>0</v>
      </c>
      <c r="H31" s="6"/>
      <c r="I31" s="5"/>
      <c r="K31" s="24" t="s">
        <v>29</v>
      </c>
      <c r="L31" s="25"/>
      <c r="M31" s="26"/>
    </row>
    <row r="32" spans="2:13" x14ac:dyDescent="0.3">
      <c r="B32" s="9"/>
      <c r="C32" s="12" t="s">
        <v>4</v>
      </c>
      <c r="D32" s="11">
        <f>D9/D25</f>
        <v>0.6072779116620044</v>
      </c>
      <c r="E32" s="11" t="s">
        <v>2</v>
      </c>
      <c r="F32" s="11" t="s">
        <v>2</v>
      </c>
      <c r="G32" s="10"/>
      <c r="H32" s="6"/>
      <c r="I32" s="5"/>
      <c r="K32" s="27"/>
      <c r="L32" s="28"/>
      <c r="M32" s="29"/>
    </row>
    <row r="33" spans="2:13" x14ac:dyDescent="0.3">
      <c r="B33" s="9"/>
      <c r="C33" s="12" t="s">
        <v>3</v>
      </c>
      <c r="D33" s="11">
        <f>(D10+E9)/(D26+E25)</f>
        <v>0.41491117544946166</v>
      </c>
      <c r="E33" s="11">
        <f>E10/E26</f>
        <v>2.8588343849505842</v>
      </c>
      <c r="F33" s="11" t="s">
        <v>2</v>
      </c>
      <c r="G33" s="10"/>
      <c r="H33" s="6"/>
      <c r="I33" s="5"/>
      <c r="K33" s="27"/>
      <c r="L33" s="28"/>
      <c r="M33" s="29"/>
    </row>
    <row r="34" spans="2:13" x14ac:dyDescent="0.3">
      <c r="B34" s="9"/>
      <c r="C34" s="12" t="s">
        <v>1</v>
      </c>
      <c r="D34" s="11">
        <f>(D11+F9)/(D27+F25)</f>
        <v>1.6735090636538754</v>
      </c>
      <c r="E34" s="11">
        <f>(E11+F10)/(E27+F26)</f>
        <v>0.5166736178980722</v>
      </c>
      <c r="F34" s="11">
        <f>F11/F27</f>
        <v>0.66840548964334756</v>
      </c>
      <c r="G34" s="10"/>
      <c r="H34" s="6"/>
      <c r="I34" s="5"/>
      <c r="K34" s="27"/>
      <c r="L34" s="28"/>
      <c r="M34" s="29"/>
    </row>
    <row r="35" spans="2:13" x14ac:dyDescent="0.3">
      <c r="B35" s="9"/>
      <c r="C35" s="8" t="s">
        <v>0</v>
      </c>
      <c r="D35" s="3"/>
      <c r="E35" s="3"/>
      <c r="F35" s="3"/>
      <c r="G35" s="7"/>
      <c r="H35" s="6"/>
      <c r="I35" s="5"/>
      <c r="K35" s="30"/>
      <c r="L35" s="31"/>
      <c r="M35" s="32"/>
    </row>
    <row r="36" spans="2:13" x14ac:dyDescent="0.3">
      <c r="B36" s="4"/>
      <c r="C36" s="3"/>
      <c r="D36" s="3"/>
      <c r="E36" s="3"/>
      <c r="F36" s="3"/>
      <c r="G36" s="3"/>
      <c r="H36" s="2"/>
      <c r="I36" s="1"/>
    </row>
  </sheetData>
  <mergeCells count="5">
    <mergeCell ref="K9:M12"/>
    <mergeCell ref="K14:M15"/>
    <mergeCell ref="K17:M19"/>
    <mergeCell ref="K25:M28"/>
    <mergeCell ref="K31:M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 Enrichment</vt:lpstr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2020-05-27T09:53:24Z</dcterms:modified>
</cp:coreProperties>
</file>